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800" windowHeight="12435" activeTab="6"/>
  </bookViews>
  <sheets>
    <sheet name="HSB" sheetId="1" r:id="rId1"/>
    <sheet name="Staal" sheetId="2" r:id="rId2"/>
    <sheet name="dozen" sheetId="3" r:id="rId3"/>
    <sheet name="Beton" sheetId="4" r:id="rId4"/>
    <sheet name="Blad1" sheetId="5" r:id="rId5"/>
    <sheet name="KMO klein" sheetId="6" r:id="rId6"/>
    <sheet name="KMO groot" sheetId="7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6" l="1"/>
  <c r="F30" i="6" s="1"/>
  <c r="F31" i="6" s="1"/>
  <c r="F28" i="6"/>
  <c r="F11" i="6"/>
  <c r="F12" i="6"/>
  <c r="F13" i="6"/>
  <c r="F14" i="6" s="1"/>
  <c r="F10" i="6"/>
  <c r="F9" i="6"/>
  <c r="F4" i="6"/>
  <c r="F5" i="6"/>
  <c r="F6" i="6"/>
  <c r="F7" i="6"/>
  <c r="F3" i="6"/>
  <c r="E15" i="4"/>
  <c r="E16" i="4" s="1"/>
  <c r="E17" i="4" s="1"/>
  <c r="E18" i="4" s="1"/>
  <c r="E19" i="4" s="1"/>
  <c r="E4" i="4"/>
  <c r="E5" i="4" s="1"/>
  <c r="E6" i="4" s="1"/>
  <c r="E7" i="4" s="1"/>
  <c r="E8" i="4" s="1"/>
  <c r="E9" i="4" s="1"/>
  <c r="E10" i="4" s="1"/>
  <c r="E11" i="4" s="1"/>
  <c r="E3" i="4"/>
  <c r="E8" i="3"/>
  <c r="E9" i="3" s="1"/>
  <c r="E10" i="3" s="1"/>
  <c r="E26" i="3"/>
  <c r="E27" i="3" s="1"/>
  <c r="E28" i="3" s="1"/>
  <c r="E29" i="3" s="1"/>
  <c r="E30" i="3" s="1"/>
  <c r="E3" i="2"/>
  <c r="E4" i="2" s="1"/>
  <c r="E6" i="2" s="1"/>
  <c r="E9" i="2" s="1"/>
  <c r="E11" i="2" s="1"/>
  <c r="E12" i="2" s="1"/>
  <c r="E14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C3" i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3" i="2"/>
  <c r="C4" i="2" s="1"/>
  <c r="C5" i="2" s="1"/>
  <c r="C6" i="2" s="1"/>
  <c r="C7" i="2" s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E13" i="1"/>
  <c r="E14" i="1" s="1"/>
  <c r="E15" i="1" s="1"/>
  <c r="E16" i="1" s="1"/>
  <c r="E17" i="1" s="1"/>
  <c r="E3" i="1"/>
  <c r="E4" i="1" s="1"/>
  <c r="E5" i="1" s="1"/>
  <c r="E6" i="1" s="1"/>
  <c r="E7" i="1" s="1"/>
  <c r="E8" i="1" s="1"/>
  <c r="E9" i="1" s="1"/>
  <c r="E10" i="1" s="1"/>
  <c r="E11" i="1" s="1"/>
  <c r="O30" i="3" l="1"/>
  <c r="P30" i="3" s="1"/>
  <c r="O11" i="3"/>
  <c r="Q2" i="3"/>
  <c r="R1" i="3"/>
  <c r="O2" i="3" s="1"/>
  <c r="T1" i="3" l="1"/>
  <c r="R4" i="3"/>
  <c r="Q6" i="3"/>
  <c r="Q3" i="6"/>
  <c r="P3" i="6"/>
</calcChain>
</file>

<file path=xl/sharedStrings.xml><?xml version="1.0" encoding="utf-8"?>
<sst xmlns="http://schemas.openxmlformats.org/spreadsheetml/2006/main" count="656" uniqueCount="63">
  <si>
    <t>HSB</t>
  </si>
  <si>
    <t>Beton</t>
  </si>
  <si>
    <t xml:space="preserve">Uwall </t>
  </si>
  <si>
    <t>Ufloor</t>
  </si>
  <si>
    <t>Uroof</t>
  </si>
  <si>
    <t>winID</t>
  </si>
  <si>
    <t>Uframe</t>
  </si>
  <si>
    <t>shading</t>
  </si>
  <si>
    <t>n50</t>
  </si>
  <si>
    <t>WTW %</t>
  </si>
  <si>
    <t>koudebruggen</t>
  </si>
  <si>
    <t>staal</t>
  </si>
  <si>
    <t>u=1</t>
  </si>
  <si>
    <t>g=0,26</t>
  </si>
  <si>
    <t>g=0,4</t>
  </si>
  <si>
    <t>u=0,6</t>
  </si>
  <si>
    <t>staal laagconjunctuur</t>
  </si>
  <si>
    <t>dezelde</t>
  </si>
  <si>
    <t>Q</t>
  </si>
  <si>
    <t>opgelost</t>
  </si>
  <si>
    <t>Q,verw</t>
  </si>
  <si>
    <t>Q,cool</t>
  </si>
  <si>
    <t>10k extra</t>
  </si>
  <si>
    <t>Eprim</t>
  </si>
  <si>
    <t>kost/m²</t>
  </si>
  <si>
    <t>20k extra</t>
  </si>
  <si>
    <t>5000 euro extra</t>
  </si>
  <si>
    <t>Qheat</t>
  </si>
  <si>
    <t>Qcool</t>
  </si>
  <si>
    <t>Q heating</t>
  </si>
  <si>
    <t>Q cool</t>
  </si>
  <si>
    <t>TAK</t>
  </si>
  <si>
    <t>basiscase</t>
  </si>
  <si>
    <t>Q heat kW/m²</t>
  </si>
  <si>
    <t>Q cool kW/m²</t>
  </si>
  <si>
    <t>TAK (€/m²)</t>
  </si>
  <si>
    <t>1e wand</t>
  </si>
  <si>
    <t>2e niet wand, wel U-frame</t>
  </si>
  <si>
    <t>vorige 2 samen</t>
  </si>
  <si>
    <t>wand nog beter</t>
  </si>
  <si>
    <t>eerst ramen</t>
  </si>
  <si>
    <t>of luchtdicheid</t>
  </si>
  <si>
    <t>of gevel</t>
  </si>
  <si>
    <t>of Uframe</t>
  </si>
  <si>
    <t>E prim</t>
  </si>
  <si>
    <t>frame</t>
  </si>
  <si>
    <t>dak</t>
  </si>
  <si>
    <t>glas</t>
  </si>
  <si>
    <t>wtw</t>
  </si>
  <si>
    <t>wel laag</t>
  </si>
  <si>
    <t>niet laag</t>
  </si>
  <si>
    <t>nee</t>
  </si>
  <si>
    <t>ja</t>
  </si>
  <si>
    <t>Ug=06, g=0,4</t>
  </si>
  <si>
    <t>E pr</t>
  </si>
  <si>
    <t>Q heat</t>
  </si>
  <si>
    <t>Epr</t>
  </si>
  <si>
    <t>bwkn</t>
  </si>
  <si>
    <t>U=1,1 g=0,6</t>
  </si>
  <si>
    <t>Ug=0,6, g=0,4</t>
  </si>
  <si>
    <t>Ug=1,0 , g=0,26</t>
  </si>
  <si>
    <t>Ug=1 , g=0,26</t>
  </si>
  <si>
    <t>U=0,6 g=0,6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</si>
</sst>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4" applyNumberFormat="0" applyAlignment="0" applyProtection="0"/>
    <xf numFmtId="0" fontId="11" fillId="10" borderId="5" applyNumberFormat="0" applyAlignment="0" applyProtection="0"/>
    <xf numFmtId="0" fontId="12" fillId="10" borderId="4" applyNumberFormat="0" applyAlignment="0" applyProtection="0"/>
    <xf numFmtId="0" fontId="13" fillId="0" borderId="6" applyNumberFormat="0" applyFill="0" applyAlignment="0" applyProtection="0"/>
    <xf numFmtId="0" fontId="14" fillId="11" borderId="7" applyNumberFormat="0" applyAlignment="0" applyProtection="0"/>
    <xf numFmtId="0" fontId="15" fillId="0" borderId="0" applyNumberFormat="0" applyFill="0" applyBorder="0" applyAlignment="0" applyProtection="0"/>
    <xf numFmtId="0" fontId="2" fillId="12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8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18" fillId="36" borderId="0" applyNumberFormat="0" applyBorder="0" applyAlignment="0" applyProtection="0"/>
  </cellStyleXfs>
  <cellXfs count="16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1" fillId="5" borderId="0" xfId="0" applyFont="1" applyFill="1"/>
    <xf numFmtId="0" fontId="0" fillId="0" borderId="0" xfId="0"/>
    <xf numFmtId="0" fontId="0" fillId="2" borderId="0" xfId="0" applyFill="1"/>
    <xf numFmtId="0" fontId="0" fillId="0" borderId="0" xfId="0"/>
    <xf numFmtId="2" fontId="0" fillId="0" borderId="0" xfId="0" applyNumberFormat="1"/>
    <xf numFmtId="0" fontId="0" fillId="0" borderId="0" xfId="0" applyFill="1"/>
    <xf numFmtId="2" fontId="0" fillId="0" borderId="0" xfId="0" applyNumberFormat="1" applyFill="1"/>
    <xf numFmtId="0" fontId="0" fillId="3" borderId="0" xfId="0" applyFill="1"/>
    <xf numFmtId="0" fontId="0" fillId="37" borderId="0" xfId="0" applyFill="1"/>
    <xf numFmtId="0" fontId="0" fillId="38" borderId="0" xfId="0" applyFill="1"/>
    <xf numFmtId="9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E13" sqref="E13"/>
    </sheetView>
  </sheetViews>
  <sheetFormatPr defaultRowHeight="15" x14ac:dyDescent="0.25"/>
  <cols>
    <col min="5" max="5" width="14" customWidth="1"/>
    <col min="10" max="10" width="8" customWidth="1"/>
    <col min="11" max="12" width="9.140625" style="10"/>
  </cols>
  <sheetData>
    <row r="1" spans="1:14" x14ac:dyDescent="0.25">
      <c r="A1" t="s">
        <v>0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57</v>
      </c>
      <c r="K1" s="10" t="s">
        <v>27</v>
      </c>
      <c r="L1" s="10" t="s">
        <v>28</v>
      </c>
      <c r="M1" s="10" t="s">
        <v>54</v>
      </c>
      <c r="N1" s="10" t="s">
        <v>31</v>
      </c>
    </row>
    <row r="2" spans="1:14" ht="18.75" customHeight="1" x14ac:dyDescent="0.25">
      <c r="A2">
        <v>4259</v>
      </c>
      <c r="B2" s="3">
        <v>0.24</v>
      </c>
      <c r="C2">
        <v>0.27</v>
      </c>
      <c r="D2" s="1">
        <v>0.2</v>
      </c>
      <c r="E2" s="4" t="s">
        <v>59</v>
      </c>
      <c r="F2" s="1">
        <v>1.8</v>
      </c>
      <c r="G2" t="s">
        <v>51</v>
      </c>
      <c r="H2" s="5">
        <v>0.5</v>
      </c>
      <c r="I2" t="s">
        <v>51</v>
      </c>
      <c r="J2" s="4" t="s">
        <v>52</v>
      </c>
      <c r="K2" s="11">
        <v>9.089168063050499</v>
      </c>
      <c r="L2" s="11">
        <v>13.99696724546398</v>
      </c>
      <c r="M2">
        <v>24.43</v>
      </c>
      <c r="N2">
        <v>97.47</v>
      </c>
    </row>
    <row r="3" spans="1:14" x14ac:dyDescent="0.25">
      <c r="A3">
        <v>4035</v>
      </c>
      <c r="B3" s="3">
        <v>0.24</v>
      </c>
      <c r="C3" s="8">
        <f>C2</f>
        <v>0.27</v>
      </c>
      <c r="D3" s="1">
        <v>0.2</v>
      </c>
      <c r="E3" s="4" t="str">
        <f>E2</f>
        <v>Ug=0,6, g=0,4</v>
      </c>
      <c r="F3" s="4">
        <v>0.8</v>
      </c>
      <c r="G3" s="8" t="s">
        <v>51</v>
      </c>
      <c r="H3" s="5">
        <v>0.5</v>
      </c>
      <c r="I3" s="8" t="s">
        <v>51</v>
      </c>
      <c r="J3" s="4" t="s">
        <v>52</v>
      </c>
      <c r="K3" s="11">
        <v>7.7229593089128041</v>
      </c>
      <c r="L3" s="11">
        <v>15.038034594909719</v>
      </c>
      <c r="M3">
        <v>23.54</v>
      </c>
      <c r="N3">
        <v>98.75</v>
      </c>
    </row>
    <row r="4" spans="1:14" x14ac:dyDescent="0.25">
      <c r="A4">
        <v>4043</v>
      </c>
      <c r="B4" s="1">
        <v>0.2</v>
      </c>
      <c r="C4" s="8">
        <f t="shared" ref="C4:C17" si="0">C3</f>
        <v>0.27</v>
      </c>
      <c r="D4" s="1">
        <v>0.2</v>
      </c>
      <c r="E4" s="4" t="str">
        <f>E3</f>
        <v>Ug=0,6, g=0,4</v>
      </c>
      <c r="F4" s="4">
        <v>0.8</v>
      </c>
      <c r="G4" s="8" t="s">
        <v>51</v>
      </c>
      <c r="H4" s="5">
        <v>0.5</v>
      </c>
      <c r="I4" s="8" t="s">
        <v>51</v>
      </c>
      <c r="J4" s="4" t="s">
        <v>52</v>
      </c>
      <c r="K4" s="11">
        <v>6.9275038435452894</v>
      </c>
      <c r="L4" s="11">
        <v>15.58676327643432</v>
      </c>
      <c r="M4">
        <v>22.96</v>
      </c>
      <c r="N4">
        <v>101.15</v>
      </c>
    </row>
    <row r="5" spans="1:14" x14ac:dyDescent="0.25">
      <c r="A5">
        <v>4051</v>
      </c>
      <c r="B5" s="2">
        <v>0.15</v>
      </c>
      <c r="C5" s="8">
        <f t="shared" si="0"/>
        <v>0.27</v>
      </c>
      <c r="D5" s="1">
        <v>0.2</v>
      </c>
      <c r="E5" s="4" t="str">
        <f t="shared" ref="E5:E11" si="1">E4</f>
        <v>Ug=0,6, g=0,4</v>
      </c>
      <c r="F5" s="4">
        <v>0.8</v>
      </c>
      <c r="G5" s="8" t="s">
        <v>51</v>
      </c>
      <c r="H5" s="5">
        <v>0.5</v>
      </c>
      <c r="I5" s="8" t="s">
        <v>51</v>
      </c>
      <c r="J5" s="4" t="s">
        <v>52</v>
      </c>
      <c r="K5" s="11">
        <v>5.933704412652725</v>
      </c>
      <c r="L5" s="11">
        <v>16.330982700988052</v>
      </c>
      <c r="M5">
        <v>22.3</v>
      </c>
      <c r="N5">
        <v>102.71</v>
      </c>
    </row>
    <row r="6" spans="1:14" x14ac:dyDescent="0.25">
      <c r="A6">
        <v>4261</v>
      </c>
      <c r="B6" s="3">
        <v>0.24</v>
      </c>
      <c r="C6" s="8">
        <f t="shared" si="0"/>
        <v>0.27</v>
      </c>
      <c r="D6" s="2">
        <v>0.15</v>
      </c>
      <c r="E6" s="4" t="str">
        <f t="shared" si="1"/>
        <v>Ug=0,6, g=0,4</v>
      </c>
      <c r="F6" s="1">
        <v>1.8</v>
      </c>
      <c r="G6" s="8" t="s">
        <v>51</v>
      </c>
      <c r="H6" s="5">
        <v>0.5</v>
      </c>
      <c r="I6" s="8" t="s">
        <v>51</v>
      </c>
      <c r="J6" s="4" t="s">
        <v>52</v>
      </c>
      <c r="K6" s="11">
        <v>6.6696832536730488</v>
      </c>
      <c r="L6" s="11">
        <v>15.161667413400863</v>
      </c>
      <c r="M6">
        <v>22.25</v>
      </c>
      <c r="N6">
        <v>108.16</v>
      </c>
    </row>
    <row r="7" spans="1:14" x14ac:dyDescent="0.25">
      <c r="A7">
        <v>4059</v>
      </c>
      <c r="B7" s="4">
        <v>0.1</v>
      </c>
      <c r="C7" s="8">
        <f t="shared" si="0"/>
        <v>0.27</v>
      </c>
      <c r="D7" s="1">
        <v>0.2</v>
      </c>
      <c r="E7" s="4" t="str">
        <f t="shared" si="1"/>
        <v>Ug=0,6, g=0,4</v>
      </c>
      <c r="F7" s="4">
        <v>0.8</v>
      </c>
      <c r="G7" s="8" t="s">
        <v>51</v>
      </c>
      <c r="H7" s="5">
        <v>0.5</v>
      </c>
      <c r="I7" s="8" t="s">
        <v>51</v>
      </c>
      <c r="J7" s="4" t="s">
        <v>52</v>
      </c>
      <c r="K7" s="11">
        <v>4.9649537494589495</v>
      </c>
      <c r="L7" s="11">
        <v>17.155013227262994</v>
      </c>
      <c r="M7">
        <v>21.74</v>
      </c>
      <c r="N7">
        <v>109</v>
      </c>
    </row>
    <row r="8" spans="1:14" x14ac:dyDescent="0.25">
      <c r="A8">
        <v>4037</v>
      </c>
      <c r="B8" s="3">
        <v>0.24</v>
      </c>
      <c r="C8" s="8">
        <f t="shared" si="0"/>
        <v>0.27</v>
      </c>
      <c r="D8" s="2">
        <v>0.15</v>
      </c>
      <c r="E8" s="4" t="str">
        <f t="shared" si="1"/>
        <v>Ug=0,6, g=0,4</v>
      </c>
      <c r="F8" s="4">
        <v>0.8</v>
      </c>
      <c r="G8" s="8" t="s">
        <v>51</v>
      </c>
      <c r="H8" s="5">
        <v>0.5</v>
      </c>
      <c r="I8" s="8" t="s">
        <v>51</v>
      </c>
      <c r="J8" s="4" t="s">
        <v>52</v>
      </c>
      <c r="K8" s="11">
        <v>5.4192436244251949</v>
      </c>
      <c r="L8" s="11">
        <v>16.315473287144027</v>
      </c>
      <c r="M8">
        <v>21.61</v>
      </c>
      <c r="N8">
        <v>109.65</v>
      </c>
    </row>
    <row r="9" spans="1:14" x14ac:dyDescent="0.25">
      <c r="A9">
        <v>4045</v>
      </c>
      <c r="B9" s="1">
        <v>0.2</v>
      </c>
      <c r="C9" s="8">
        <f t="shared" si="0"/>
        <v>0.27</v>
      </c>
      <c r="D9" s="2">
        <v>0.15</v>
      </c>
      <c r="E9" s="4" t="str">
        <f t="shared" si="1"/>
        <v>Ug=0,6, g=0,4</v>
      </c>
      <c r="F9" s="4">
        <v>0.8</v>
      </c>
      <c r="G9" s="8" t="s">
        <v>51</v>
      </c>
      <c r="H9" s="5">
        <v>0.5</v>
      </c>
      <c r="I9" s="8" t="s">
        <v>51</v>
      </c>
      <c r="J9" s="4" t="s">
        <v>52</v>
      </c>
      <c r="K9" s="11">
        <v>4.6913079715643251</v>
      </c>
      <c r="L9" s="11">
        <v>16.933571870600439</v>
      </c>
      <c r="M9">
        <v>21.19</v>
      </c>
      <c r="N9">
        <v>112.19</v>
      </c>
    </row>
    <row r="10" spans="1:14" x14ac:dyDescent="0.25">
      <c r="A10">
        <v>4277</v>
      </c>
      <c r="B10" s="2">
        <v>0.15</v>
      </c>
      <c r="C10" s="8">
        <f t="shared" si="0"/>
        <v>0.27</v>
      </c>
      <c r="D10" s="2">
        <v>0.15</v>
      </c>
      <c r="E10" s="4" t="str">
        <f t="shared" si="1"/>
        <v>Ug=0,6, g=0,4</v>
      </c>
      <c r="F10" s="1">
        <v>1.8</v>
      </c>
      <c r="G10" s="8" t="s">
        <v>51</v>
      </c>
      <c r="H10" s="5">
        <v>0.5</v>
      </c>
      <c r="I10" s="8" t="s">
        <v>51</v>
      </c>
      <c r="J10" s="4" t="s">
        <v>52</v>
      </c>
      <c r="K10" s="11">
        <v>4.9408799482553318</v>
      </c>
      <c r="L10" s="11">
        <v>16.506391601699082</v>
      </c>
      <c r="M10">
        <v>21.14</v>
      </c>
      <c r="N10">
        <v>112.26</v>
      </c>
    </row>
    <row r="11" spans="1:14" x14ac:dyDescent="0.25">
      <c r="A11">
        <v>4263</v>
      </c>
      <c r="B11" s="3">
        <v>0.24</v>
      </c>
      <c r="C11" s="8">
        <f t="shared" si="0"/>
        <v>0.27</v>
      </c>
      <c r="D11" s="4">
        <v>0.1</v>
      </c>
      <c r="E11" s="4" t="str">
        <f t="shared" si="1"/>
        <v>Ug=0,6, g=0,4</v>
      </c>
      <c r="F11" s="1">
        <v>1.8</v>
      </c>
      <c r="G11" s="8" t="s">
        <v>51</v>
      </c>
      <c r="H11" s="5">
        <v>0.5</v>
      </c>
      <c r="I11" s="8" t="s">
        <v>51</v>
      </c>
      <c r="J11" s="4" t="s">
        <v>52</v>
      </c>
      <c r="K11" s="11">
        <v>4.5094497055763876</v>
      </c>
      <c r="L11" s="11">
        <v>16.430968713593675</v>
      </c>
      <c r="M11">
        <v>20.5</v>
      </c>
      <c r="N11">
        <v>113.21</v>
      </c>
    </row>
    <row r="12" spans="1:14" x14ac:dyDescent="0.25">
      <c r="A12">
        <v>2023</v>
      </c>
      <c r="B12" s="3">
        <v>0.24</v>
      </c>
      <c r="C12" s="8">
        <f t="shared" si="0"/>
        <v>0.27</v>
      </c>
      <c r="D12" s="4">
        <v>0.1</v>
      </c>
      <c r="E12" s="2" t="s">
        <v>60</v>
      </c>
      <c r="F12" s="4">
        <v>0.8</v>
      </c>
      <c r="G12" s="8" t="s">
        <v>51</v>
      </c>
      <c r="H12" s="5">
        <v>0.5</v>
      </c>
      <c r="I12" s="8" t="s">
        <v>51</v>
      </c>
      <c r="J12" s="4" t="s">
        <v>52</v>
      </c>
      <c r="K12" s="11">
        <v>6.7581324722192004</v>
      </c>
      <c r="L12" s="11">
        <v>12.540827842094689</v>
      </c>
      <c r="M12">
        <v>20.05</v>
      </c>
      <c r="N12">
        <v>114.78</v>
      </c>
    </row>
    <row r="13" spans="1:14" x14ac:dyDescent="0.25">
      <c r="A13">
        <v>2031</v>
      </c>
      <c r="B13" s="1">
        <v>0.2</v>
      </c>
      <c r="C13" s="8">
        <f t="shared" si="0"/>
        <v>0.27</v>
      </c>
      <c r="D13" s="4">
        <v>0.1</v>
      </c>
      <c r="E13" s="2" t="str">
        <f>E12</f>
        <v>Ug=1,0 , g=0,26</v>
      </c>
      <c r="F13" s="4">
        <v>0.8</v>
      </c>
      <c r="G13" s="8" t="s">
        <v>51</v>
      </c>
      <c r="H13" s="5">
        <v>0.5</v>
      </c>
      <c r="I13" s="8" t="s">
        <v>51</v>
      </c>
      <c r="J13" s="4" t="s">
        <v>52</v>
      </c>
      <c r="K13" s="11">
        <v>5.9884818071631107</v>
      </c>
      <c r="L13" s="11">
        <v>13.072080442223124</v>
      </c>
      <c r="M13">
        <v>19.5</v>
      </c>
      <c r="N13">
        <v>117.23</v>
      </c>
    </row>
    <row r="14" spans="1:14" x14ac:dyDescent="0.25">
      <c r="A14">
        <v>2263</v>
      </c>
      <c r="B14" s="2">
        <v>0.15</v>
      </c>
      <c r="C14" s="8">
        <f t="shared" si="0"/>
        <v>0.27</v>
      </c>
      <c r="D14" s="4">
        <v>0.1</v>
      </c>
      <c r="E14" s="12" t="str">
        <f t="shared" ref="E14:E17" si="2">E13</f>
        <v>Ug=1,0 , g=0,26</v>
      </c>
      <c r="F14" s="1">
        <v>1.8</v>
      </c>
      <c r="G14" s="8" t="s">
        <v>51</v>
      </c>
      <c r="H14" s="5">
        <v>0.5</v>
      </c>
      <c r="I14" s="8" t="s">
        <v>51</v>
      </c>
      <c r="J14" s="4" t="s">
        <v>52</v>
      </c>
      <c r="K14" s="11">
        <v>6.0755055379918863</v>
      </c>
      <c r="L14" s="11">
        <v>12.869013666023987</v>
      </c>
      <c r="M14">
        <v>19.43</v>
      </c>
      <c r="N14">
        <v>117.29</v>
      </c>
    </row>
    <row r="15" spans="1:14" x14ac:dyDescent="0.25">
      <c r="A15" s="13">
        <v>2039</v>
      </c>
      <c r="B15" s="2">
        <v>0.15</v>
      </c>
      <c r="C15" s="8">
        <f t="shared" si="0"/>
        <v>0.27</v>
      </c>
      <c r="D15" s="4">
        <v>0.1</v>
      </c>
      <c r="E15" s="12" t="str">
        <f t="shared" si="2"/>
        <v>Ug=1,0 , g=0,26</v>
      </c>
      <c r="F15" s="4">
        <v>0.8</v>
      </c>
      <c r="G15" s="8" t="s">
        <v>51</v>
      </c>
      <c r="H15" s="5">
        <v>0.5</v>
      </c>
      <c r="I15" s="8" t="s">
        <v>51</v>
      </c>
      <c r="J15" s="4" t="s">
        <v>52</v>
      </c>
      <c r="K15" s="11">
        <v>5.030750315638624</v>
      </c>
      <c r="L15" s="11">
        <v>13.796212801062202</v>
      </c>
      <c r="M15">
        <v>18.86</v>
      </c>
      <c r="N15">
        <v>118.86</v>
      </c>
    </row>
    <row r="16" spans="1:14" x14ac:dyDescent="0.25">
      <c r="A16">
        <v>2271</v>
      </c>
      <c r="B16" s="4">
        <v>0.1</v>
      </c>
      <c r="C16" s="8">
        <f t="shared" si="0"/>
        <v>0.27</v>
      </c>
      <c r="D16" s="4">
        <v>0.1</v>
      </c>
      <c r="E16" s="12" t="str">
        <f t="shared" si="2"/>
        <v>Ug=1,0 , g=0,26</v>
      </c>
      <c r="F16" s="1">
        <v>1.8</v>
      </c>
      <c r="G16" s="8" t="s">
        <v>51</v>
      </c>
      <c r="H16" s="5">
        <v>0.5</v>
      </c>
      <c r="I16" s="8" t="s">
        <v>51</v>
      </c>
      <c r="J16" s="4" t="s">
        <v>52</v>
      </c>
      <c r="K16" s="11">
        <v>5.0980030794988602</v>
      </c>
      <c r="L16" s="11">
        <v>13.619508866456551</v>
      </c>
      <c r="M16">
        <v>18.8</v>
      </c>
      <c r="N16">
        <v>123.63</v>
      </c>
    </row>
    <row r="17" spans="1:14" x14ac:dyDescent="0.25">
      <c r="A17">
        <v>2047</v>
      </c>
      <c r="B17" s="4">
        <v>0.1</v>
      </c>
      <c r="C17" s="8">
        <f t="shared" si="0"/>
        <v>0.27</v>
      </c>
      <c r="D17" s="4">
        <v>0.1</v>
      </c>
      <c r="E17" s="12" t="str">
        <f t="shared" si="2"/>
        <v>Ug=1,0 , g=0,26</v>
      </c>
      <c r="F17" s="4">
        <v>0.8</v>
      </c>
      <c r="G17" s="8" t="s">
        <v>51</v>
      </c>
      <c r="H17" s="5">
        <v>0.5</v>
      </c>
      <c r="I17" s="8" t="s">
        <v>51</v>
      </c>
      <c r="J17" s="4" t="s">
        <v>52</v>
      </c>
      <c r="K17" s="11">
        <v>4.1052621897036738</v>
      </c>
      <c r="L17" s="11">
        <v>14.599691521285166</v>
      </c>
      <c r="M17">
        <v>18.350000000000001</v>
      </c>
      <c r="N17">
        <v>125.3</v>
      </c>
    </row>
    <row r="19" spans="1:14" x14ac:dyDescent="0.25">
      <c r="E19">
        <v>3</v>
      </c>
      <c r="F19" t="s">
        <v>12</v>
      </c>
      <c r="G19" t="s">
        <v>13</v>
      </c>
    </row>
    <row r="20" spans="1:14" x14ac:dyDescent="0.25">
      <c r="E20">
        <v>5</v>
      </c>
      <c r="F20" t="s">
        <v>15</v>
      </c>
      <c r="G20" t="s">
        <v>14</v>
      </c>
    </row>
    <row r="21" spans="1:14" x14ac:dyDescent="0.25">
      <c r="A21">
        <v>1218</v>
      </c>
      <c r="B21">
        <v>0.24</v>
      </c>
      <c r="C21">
        <v>1</v>
      </c>
      <c r="D21">
        <v>0.24</v>
      </c>
      <c r="E21">
        <v>2</v>
      </c>
      <c r="F21">
        <v>2.8</v>
      </c>
      <c r="G21">
        <v>1</v>
      </c>
      <c r="H21">
        <v>5.4</v>
      </c>
      <c r="I21">
        <v>0</v>
      </c>
      <c r="J21">
        <v>2</v>
      </c>
      <c r="K21" s="10">
        <v>41.12</v>
      </c>
      <c r="L21" s="10">
        <v>7.59</v>
      </c>
      <c r="M21" s="10">
        <v>61.29</v>
      </c>
      <c r="N21" s="10">
        <v>119.96</v>
      </c>
    </row>
    <row r="23" spans="1:14" x14ac:dyDescent="0.25">
      <c r="B23">
        <v>0.24</v>
      </c>
      <c r="C23">
        <v>1</v>
      </c>
      <c r="D23">
        <v>0.2</v>
      </c>
      <c r="E23">
        <v>5</v>
      </c>
      <c r="F23">
        <v>1.8</v>
      </c>
      <c r="G23" s="8">
        <v>0.5</v>
      </c>
      <c r="H23" s="8">
        <v>0</v>
      </c>
      <c r="I23" s="8">
        <v>1</v>
      </c>
      <c r="J23" s="11">
        <v>9.089168063050499</v>
      </c>
      <c r="K23" s="11">
        <v>13.99696724546398</v>
      </c>
      <c r="L23" s="9">
        <v>24.43</v>
      </c>
      <c r="M23" s="9">
        <v>97.47</v>
      </c>
      <c r="N23" s="9">
        <v>97.47</v>
      </c>
    </row>
    <row r="24" spans="1:14" x14ac:dyDescent="0.25">
      <c r="B24">
        <v>0.24</v>
      </c>
      <c r="C24">
        <v>1</v>
      </c>
      <c r="D24">
        <v>0.2</v>
      </c>
      <c r="E24">
        <v>5</v>
      </c>
      <c r="F24">
        <v>0.8</v>
      </c>
      <c r="G24" s="8">
        <v>0.5</v>
      </c>
      <c r="H24" s="8">
        <v>0</v>
      </c>
      <c r="I24" s="8">
        <v>1</v>
      </c>
      <c r="J24" s="11">
        <v>7.7229593089128041</v>
      </c>
      <c r="K24" s="11">
        <v>15.038034594909719</v>
      </c>
      <c r="L24" s="9">
        <v>23.54</v>
      </c>
      <c r="M24" s="9">
        <v>98.75</v>
      </c>
      <c r="N24" s="9">
        <v>98.75</v>
      </c>
    </row>
    <row r="25" spans="1:14" x14ac:dyDescent="0.25">
      <c r="B25">
        <v>0.2</v>
      </c>
      <c r="C25">
        <v>1</v>
      </c>
      <c r="D25">
        <v>0.2</v>
      </c>
      <c r="E25">
        <v>5</v>
      </c>
      <c r="F25">
        <v>0.8</v>
      </c>
      <c r="G25" s="8">
        <v>0.5</v>
      </c>
      <c r="H25" s="8">
        <v>0</v>
      </c>
      <c r="I25" s="8">
        <v>1</v>
      </c>
      <c r="J25" s="11">
        <v>6.9275038435452894</v>
      </c>
      <c r="K25" s="11">
        <v>15.58676327643432</v>
      </c>
      <c r="L25" s="9">
        <v>22.96</v>
      </c>
      <c r="M25" s="9">
        <v>101.15</v>
      </c>
      <c r="N25" s="9">
        <v>101.15</v>
      </c>
    </row>
    <row r="26" spans="1:14" x14ac:dyDescent="0.25">
      <c r="B26">
        <v>0.15</v>
      </c>
      <c r="C26">
        <v>1</v>
      </c>
      <c r="D26">
        <v>0.2</v>
      </c>
      <c r="E26">
        <v>5</v>
      </c>
      <c r="F26">
        <v>0.8</v>
      </c>
      <c r="G26" s="8">
        <v>0.5</v>
      </c>
      <c r="H26" s="8">
        <v>0</v>
      </c>
      <c r="I26" s="8">
        <v>1</v>
      </c>
      <c r="J26" s="11">
        <v>5.933704412652725</v>
      </c>
      <c r="K26" s="11">
        <v>16.330982700988052</v>
      </c>
      <c r="L26" s="9">
        <v>22.3</v>
      </c>
      <c r="M26" s="9">
        <v>102.71</v>
      </c>
      <c r="N26" s="9">
        <v>102.71</v>
      </c>
    </row>
    <row r="27" spans="1:14" x14ac:dyDescent="0.25">
      <c r="B27">
        <v>0.15</v>
      </c>
      <c r="C27">
        <v>1</v>
      </c>
      <c r="D27">
        <v>0.1</v>
      </c>
      <c r="E27">
        <v>3</v>
      </c>
      <c r="F27">
        <v>0.8</v>
      </c>
      <c r="G27" s="8">
        <v>0.5</v>
      </c>
      <c r="H27" s="8">
        <v>0</v>
      </c>
      <c r="I27" s="8">
        <v>1</v>
      </c>
      <c r="J27" s="11">
        <v>5.030750315638624</v>
      </c>
      <c r="K27" s="11">
        <v>13.796212801062202</v>
      </c>
      <c r="L27" s="9">
        <v>18.86</v>
      </c>
      <c r="M27" s="9">
        <v>118.86</v>
      </c>
      <c r="N27" s="9">
        <v>118.86</v>
      </c>
    </row>
    <row r="28" spans="1:14" x14ac:dyDescent="0.25">
      <c r="B28">
        <v>0.1</v>
      </c>
      <c r="C28">
        <v>1</v>
      </c>
      <c r="D28">
        <v>0.1</v>
      </c>
      <c r="E28">
        <v>3</v>
      </c>
      <c r="F28">
        <v>0.8</v>
      </c>
      <c r="G28" s="8">
        <v>0.5</v>
      </c>
      <c r="H28" s="8">
        <v>0</v>
      </c>
      <c r="I28" s="8">
        <v>1</v>
      </c>
      <c r="J28" s="11">
        <v>4.1052621897036738</v>
      </c>
      <c r="K28" s="11">
        <v>14.599691521285166</v>
      </c>
      <c r="L28" s="9">
        <v>18.350000000000001</v>
      </c>
      <c r="M28" s="9">
        <v>125.3</v>
      </c>
      <c r="N28" s="9">
        <v>125.3</v>
      </c>
    </row>
    <row r="29" spans="1:14" x14ac:dyDescent="0.25">
      <c r="B29">
        <v>0.24</v>
      </c>
      <c r="C29">
        <v>1</v>
      </c>
      <c r="D29">
        <v>0.24</v>
      </c>
      <c r="E29">
        <v>2</v>
      </c>
      <c r="F29">
        <v>2.8</v>
      </c>
      <c r="G29" s="8">
        <v>5.4</v>
      </c>
      <c r="H29" s="8">
        <v>0</v>
      </c>
      <c r="I29" s="8">
        <v>2</v>
      </c>
      <c r="J29" s="11">
        <v>41.12</v>
      </c>
      <c r="K29" s="11">
        <v>7.59</v>
      </c>
      <c r="L29" s="9">
        <v>61.29</v>
      </c>
      <c r="M29" s="9">
        <v>119.96</v>
      </c>
      <c r="N29" s="9">
        <v>119.96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selection activeCell="E16" sqref="E16"/>
    </sheetView>
  </sheetViews>
  <sheetFormatPr defaultRowHeight="15" x14ac:dyDescent="0.25"/>
  <cols>
    <col min="5" max="5" width="14.85546875" customWidth="1"/>
    <col min="10" max="10" width="8.28515625" customWidth="1"/>
    <col min="11" max="12" width="9.140625" style="10"/>
  </cols>
  <sheetData>
    <row r="1" spans="1:14" x14ac:dyDescent="0.25">
      <c r="A1" t="s">
        <v>11</v>
      </c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57</v>
      </c>
      <c r="K1" s="10" t="s">
        <v>29</v>
      </c>
      <c r="L1" s="10" t="s">
        <v>30</v>
      </c>
      <c r="M1" s="10" t="s">
        <v>23</v>
      </c>
      <c r="N1" s="10" t="s">
        <v>31</v>
      </c>
    </row>
    <row r="2" spans="1:14" x14ac:dyDescent="0.25">
      <c r="A2">
        <v>2244</v>
      </c>
      <c r="B2" s="3">
        <v>0.24</v>
      </c>
      <c r="C2">
        <v>0.27</v>
      </c>
      <c r="D2" s="1">
        <v>0.2</v>
      </c>
      <c r="E2" s="12" t="s">
        <v>60</v>
      </c>
      <c r="F2" s="1">
        <v>1.8</v>
      </c>
      <c r="G2" t="s">
        <v>51</v>
      </c>
      <c r="H2" s="4">
        <v>0.5</v>
      </c>
      <c r="I2" t="s">
        <v>51</v>
      </c>
      <c r="J2" s="1" t="s">
        <v>51</v>
      </c>
      <c r="K2" s="11">
        <v>16.74452710908713</v>
      </c>
      <c r="L2" s="11">
        <v>9.141981632115332</v>
      </c>
      <c r="M2">
        <v>30.3</v>
      </c>
      <c r="N2">
        <v>112.3</v>
      </c>
    </row>
    <row r="3" spans="1:14" x14ac:dyDescent="0.25">
      <c r="A3">
        <v>2252</v>
      </c>
      <c r="B3" s="1">
        <v>0.2</v>
      </c>
      <c r="C3">
        <f>C2</f>
        <v>0.27</v>
      </c>
      <c r="D3" s="1">
        <v>0.2</v>
      </c>
      <c r="E3" s="2" t="str">
        <f>E2</f>
        <v>Ug=1,0 , g=0,26</v>
      </c>
      <c r="F3" s="1">
        <v>1.8</v>
      </c>
      <c r="G3" s="8" t="s">
        <v>51</v>
      </c>
      <c r="H3" s="4">
        <v>0.5</v>
      </c>
      <c r="I3" s="8" t="s">
        <v>51</v>
      </c>
      <c r="J3" s="7" t="s">
        <v>51</v>
      </c>
      <c r="K3" s="11">
        <v>15.630577159096843</v>
      </c>
      <c r="L3" s="11">
        <v>9.505351900190842</v>
      </c>
      <c r="M3">
        <v>29.14</v>
      </c>
      <c r="N3">
        <v>112.71</v>
      </c>
    </row>
    <row r="4" spans="1:14" x14ac:dyDescent="0.25">
      <c r="A4">
        <v>2260</v>
      </c>
      <c r="B4" s="2">
        <v>0.15</v>
      </c>
      <c r="C4" s="8">
        <f t="shared" ref="C4:C26" si="0">C3</f>
        <v>0.27</v>
      </c>
      <c r="D4" s="1">
        <v>0.2</v>
      </c>
      <c r="E4" s="2" t="str">
        <f>E3</f>
        <v>Ug=1,0 , g=0,26</v>
      </c>
      <c r="F4" s="1">
        <v>1.8</v>
      </c>
      <c r="G4" s="8" t="s">
        <v>51</v>
      </c>
      <c r="H4" s="4">
        <v>0.5</v>
      </c>
      <c r="I4" s="8" t="s">
        <v>51</v>
      </c>
      <c r="J4" s="7" t="s">
        <v>51</v>
      </c>
      <c r="K4" s="11">
        <v>14.292159521619842</v>
      </c>
      <c r="L4" s="11">
        <v>9.9677341245401632</v>
      </c>
      <c r="M4">
        <v>27.78</v>
      </c>
      <c r="N4">
        <v>113.51</v>
      </c>
    </row>
    <row r="5" spans="1:14" x14ac:dyDescent="0.25">
      <c r="A5">
        <v>4268</v>
      </c>
      <c r="B5" s="1">
        <v>0.2</v>
      </c>
      <c r="C5" s="8">
        <f t="shared" si="0"/>
        <v>0.27</v>
      </c>
      <c r="D5" s="1">
        <v>0.2</v>
      </c>
      <c r="E5" s="4" t="s">
        <v>59</v>
      </c>
      <c r="F5" s="1">
        <v>1.8</v>
      </c>
      <c r="G5" s="8" t="s">
        <v>51</v>
      </c>
      <c r="H5" s="4">
        <v>0.5</v>
      </c>
      <c r="I5" s="8" t="s">
        <v>51</v>
      </c>
      <c r="J5" s="7" t="s">
        <v>51</v>
      </c>
      <c r="K5" s="11">
        <v>11.487492316025403</v>
      </c>
      <c r="L5" s="11">
        <v>13.252427323769121</v>
      </c>
      <c r="M5">
        <v>26.96</v>
      </c>
      <c r="N5">
        <v>114.75</v>
      </c>
    </row>
    <row r="6" spans="1:14" x14ac:dyDescent="0.25">
      <c r="A6">
        <v>2036</v>
      </c>
      <c r="B6" s="2">
        <v>0.15</v>
      </c>
      <c r="C6" s="8">
        <f t="shared" si="0"/>
        <v>0.27</v>
      </c>
      <c r="D6" s="1">
        <v>0.2</v>
      </c>
      <c r="E6" s="2" t="str">
        <f>E4</f>
        <v>Ug=1,0 , g=0,26</v>
      </c>
      <c r="F6" s="4">
        <v>0.8</v>
      </c>
      <c r="G6" s="8" t="s">
        <v>51</v>
      </c>
      <c r="H6" s="4">
        <v>0.5</v>
      </c>
      <c r="I6" s="8" t="s">
        <v>51</v>
      </c>
      <c r="J6" s="7" t="s">
        <v>51</v>
      </c>
      <c r="K6" s="11">
        <v>12.95367600167439</v>
      </c>
      <c r="L6" s="11">
        <v>10.600524818969449</v>
      </c>
      <c r="M6">
        <v>26.56</v>
      </c>
      <c r="N6">
        <v>115.18</v>
      </c>
    </row>
    <row r="7" spans="1:14" x14ac:dyDescent="0.25">
      <c r="A7">
        <v>4276</v>
      </c>
      <c r="B7" s="2">
        <v>0.15</v>
      </c>
      <c r="C7" s="8">
        <f t="shared" si="0"/>
        <v>0.27</v>
      </c>
      <c r="D7" s="1">
        <v>0.2</v>
      </c>
      <c r="E7" s="4" t="s">
        <v>59</v>
      </c>
      <c r="F7" s="1">
        <v>1.8</v>
      </c>
      <c r="G7" s="8" t="s">
        <v>51</v>
      </c>
      <c r="H7" s="4">
        <v>0.5</v>
      </c>
      <c r="I7" s="8" t="s">
        <v>51</v>
      </c>
      <c r="J7" s="7" t="s">
        <v>51</v>
      </c>
      <c r="K7" s="11">
        <v>10.259262710398922</v>
      </c>
      <c r="L7" s="11">
        <v>13.86588532804925</v>
      </c>
      <c r="M7">
        <v>25.87</v>
      </c>
      <c r="N7">
        <v>115.92</v>
      </c>
    </row>
    <row r="8" spans="1:14" x14ac:dyDescent="0.25">
      <c r="A8">
        <v>4044</v>
      </c>
      <c r="B8" s="1">
        <v>0.2</v>
      </c>
      <c r="C8" s="8">
        <f t="shared" si="0"/>
        <v>0.27</v>
      </c>
      <c r="D8" s="1">
        <v>0.2</v>
      </c>
      <c r="E8" s="4" t="s">
        <v>59</v>
      </c>
      <c r="F8" s="4">
        <v>0.8</v>
      </c>
      <c r="G8" s="8" t="s">
        <v>51</v>
      </c>
      <c r="H8" s="4">
        <v>0.5</v>
      </c>
      <c r="I8" s="8" t="s">
        <v>51</v>
      </c>
      <c r="J8" s="7" t="s">
        <v>51</v>
      </c>
      <c r="K8" s="11">
        <v>10.037429309485217</v>
      </c>
      <c r="L8" s="11">
        <v>14.173089150007183</v>
      </c>
      <c r="M8">
        <v>25.84</v>
      </c>
      <c r="N8">
        <v>116.77</v>
      </c>
    </row>
    <row r="9" spans="1:14" x14ac:dyDescent="0.25">
      <c r="A9">
        <v>2251</v>
      </c>
      <c r="B9" s="1">
        <v>0.2</v>
      </c>
      <c r="C9" s="8">
        <f t="shared" si="0"/>
        <v>0.27</v>
      </c>
      <c r="D9" s="1">
        <v>0.2</v>
      </c>
      <c r="E9" s="2" t="str">
        <f>E6</f>
        <v>Ug=1,0 , g=0,26</v>
      </c>
      <c r="F9" s="1">
        <v>1.8</v>
      </c>
      <c r="G9" s="8" t="s">
        <v>51</v>
      </c>
      <c r="H9" s="4">
        <v>0.5</v>
      </c>
      <c r="I9" s="8" t="s">
        <v>51</v>
      </c>
      <c r="J9" s="4" t="s">
        <v>52</v>
      </c>
      <c r="K9" s="11">
        <v>12.038832284948606</v>
      </c>
      <c r="L9" s="11">
        <v>10.456689110123433</v>
      </c>
      <c r="M9">
        <v>25.22</v>
      </c>
      <c r="N9">
        <v>117.43</v>
      </c>
    </row>
    <row r="10" spans="1:14" x14ac:dyDescent="0.25">
      <c r="A10">
        <v>4052</v>
      </c>
      <c r="B10" s="2">
        <v>0.15</v>
      </c>
      <c r="C10" s="8">
        <f t="shared" si="0"/>
        <v>0.27</v>
      </c>
      <c r="D10" s="1">
        <v>0.2</v>
      </c>
      <c r="E10" s="4" t="s">
        <v>59</v>
      </c>
      <c r="F10" s="4">
        <v>0.8</v>
      </c>
      <c r="G10" s="8" t="s">
        <v>51</v>
      </c>
      <c r="H10" s="4">
        <v>0.5</v>
      </c>
      <c r="I10" s="8" t="s">
        <v>51</v>
      </c>
      <c r="J10" s="1" t="s">
        <v>51</v>
      </c>
      <c r="K10" s="11">
        <v>8.8517380824301686</v>
      </c>
      <c r="L10" s="11">
        <v>14.851361362451733</v>
      </c>
      <c r="M10">
        <v>24.87</v>
      </c>
      <c r="N10">
        <v>118.1</v>
      </c>
    </row>
    <row r="11" spans="1:14" x14ac:dyDescent="0.25">
      <c r="A11">
        <v>2259</v>
      </c>
      <c r="B11" s="2">
        <v>0.15</v>
      </c>
      <c r="C11" s="8">
        <f t="shared" si="0"/>
        <v>0.27</v>
      </c>
      <c r="D11" s="1">
        <v>0.2</v>
      </c>
      <c r="E11" s="2" t="str">
        <f>E9</f>
        <v>Ug=1,0 , g=0,26</v>
      </c>
      <c r="F11" s="1">
        <v>1.8</v>
      </c>
      <c r="G11" s="8" t="s">
        <v>51</v>
      </c>
      <c r="H11" s="4">
        <v>0.5</v>
      </c>
      <c r="I11" s="8" t="s">
        <v>51</v>
      </c>
      <c r="J11" s="4" t="s">
        <v>52</v>
      </c>
      <c r="K11" s="11">
        <v>10.791082494951477</v>
      </c>
      <c r="L11" s="11">
        <v>11.013815648532207</v>
      </c>
      <c r="M11">
        <v>24.05</v>
      </c>
      <c r="N11">
        <v>118.49</v>
      </c>
    </row>
    <row r="12" spans="1:14" x14ac:dyDescent="0.25">
      <c r="A12">
        <v>2035</v>
      </c>
      <c r="B12" s="2">
        <v>0.15</v>
      </c>
      <c r="C12" s="8">
        <f t="shared" si="0"/>
        <v>0.27</v>
      </c>
      <c r="D12" s="1">
        <v>0.2</v>
      </c>
      <c r="E12" s="2" t="str">
        <f>E11</f>
        <v>Ug=1,0 , g=0,26</v>
      </c>
      <c r="F12" s="4">
        <v>0.8</v>
      </c>
      <c r="G12" s="8" t="s">
        <v>51</v>
      </c>
      <c r="H12" s="4">
        <v>0.5</v>
      </c>
      <c r="I12" s="8" t="s">
        <v>51</v>
      </c>
      <c r="J12" s="4" t="s">
        <v>52</v>
      </c>
      <c r="K12" s="11">
        <v>9.5550892234292224</v>
      </c>
      <c r="L12" s="11">
        <v>11.754081337535993</v>
      </c>
      <c r="M12">
        <v>23.07</v>
      </c>
      <c r="N12">
        <v>120.45</v>
      </c>
    </row>
    <row r="13" spans="1:14" x14ac:dyDescent="0.25">
      <c r="A13">
        <v>4275</v>
      </c>
      <c r="B13" s="2">
        <v>0.15</v>
      </c>
      <c r="C13" s="8">
        <f t="shared" si="0"/>
        <v>0.27</v>
      </c>
      <c r="D13" s="1">
        <v>0.2</v>
      </c>
      <c r="E13" s="4" t="s">
        <v>59</v>
      </c>
      <c r="F13" s="1">
        <v>1.8</v>
      </c>
      <c r="G13" s="8" t="s">
        <v>51</v>
      </c>
      <c r="H13" s="4">
        <v>0.5</v>
      </c>
      <c r="I13" s="8" t="s">
        <v>51</v>
      </c>
      <c r="J13" s="4" t="s">
        <v>52</v>
      </c>
      <c r="K13" s="11">
        <v>7.0789248968259217</v>
      </c>
      <c r="L13" s="11">
        <v>15.339697990078601</v>
      </c>
      <c r="M13">
        <v>22.95</v>
      </c>
      <c r="N13">
        <v>121.97</v>
      </c>
    </row>
    <row r="14" spans="1:14" x14ac:dyDescent="0.25">
      <c r="A14">
        <v>2043</v>
      </c>
      <c r="B14" s="4">
        <v>0.1</v>
      </c>
      <c r="C14" s="8">
        <f t="shared" si="0"/>
        <v>0.27</v>
      </c>
      <c r="D14" s="1">
        <v>0.2</v>
      </c>
      <c r="E14" s="2" t="str">
        <f>E12</f>
        <v>Ug=1,0 , g=0,26</v>
      </c>
      <c r="F14" s="4">
        <v>0.8</v>
      </c>
      <c r="G14" s="8" t="s">
        <v>51</v>
      </c>
      <c r="H14" s="4">
        <v>0.5</v>
      </c>
      <c r="I14" s="8" t="s">
        <v>51</v>
      </c>
      <c r="J14" s="4" t="s">
        <v>52</v>
      </c>
      <c r="K14" s="11">
        <v>8.4287826100650598</v>
      </c>
      <c r="L14" s="11">
        <v>12.3550859966809</v>
      </c>
      <c r="M14">
        <v>22.1</v>
      </c>
      <c r="N14">
        <v>124.26</v>
      </c>
    </row>
    <row r="15" spans="1:14" x14ac:dyDescent="0.25">
      <c r="A15">
        <v>4059</v>
      </c>
      <c r="B15" s="4">
        <v>0.1</v>
      </c>
      <c r="C15" s="8">
        <f t="shared" si="0"/>
        <v>0.27</v>
      </c>
      <c r="D15" s="1">
        <v>0.2</v>
      </c>
      <c r="E15" s="4" t="s">
        <v>59</v>
      </c>
      <c r="F15" s="4">
        <v>0.8</v>
      </c>
      <c r="G15" s="8" t="s">
        <v>51</v>
      </c>
      <c r="H15" s="4">
        <v>0.5</v>
      </c>
      <c r="I15" s="8" t="s">
        <v>51</v>
      </c>
      <c r="J15" s="4" t="s">
        <v>52</v>
      </c>
      <c r="K15" s="11">
        <v>4.835669196848877</v>
      </c>
      <c r="L15" s="11">
        <v>17.27215950262876</v>
      </c>
      <c r="M15">
        <v>21.68</v>
      </c>
      <c r="N15">
        <v>128.85</v>
      </c>
    </row>
    <row r="16" spans="1:14" x14ac:dyDescent="0.25">
      <c r="A16">
        <v>2261</v>
      </c>
      <c r="B16" s="2">
        <v>0.15</v>
      </c>
      <c r="C16" s="8">
        <f t="shared" si="0"/>
        <v>0.27</v>
      </c>
      <c r="D16" s="2">
        <v>0.15</v>
      </c>
      <c r="E16" s="2" t="str">
        <f>E14</f>
        <v>Ug=1,0 , g=0,26</v>
      </c>
      <c r="F16" s="1">
        <v>1.8</v>
      </c>
      <c r="G16" s="8" t="s">
        <v>51</v>
      </c>
      <c r="H16" s="4">
        <v>0.5</v>
      </c>
      <c r="I16" s="8" t="s">
        <v>51</v>
      </c>
      <c r="J16" s="4" t="s">
        <v>52</v>
      </c>
      <c r="K16" s="11">
        <v>8.2466235896817004</v>
      </c>
      <c r="L16" s="11">
        <v>11.957956988419173</v>
      </c>
      <c r="M16">
        <v>21.51</v>
      </c>
      <c r="N16">
        <v>130.13</v>
      </c>
    </row>
    <row r="17" spans="1:14" x14ac:dyDescent="0.25">
      <c r="A17">
        <v>2040</v>
      </c>
      <c r="B17" s="2">
        <v>0.15</v>
      </c>
      <c r="C17" s="8">
        <f t="shared" si="0"/>
        <v>0.27</v>
      </c>
      <c r="D17" s="4">
        <v>0.1</v>
      </c>
      <c r="E17" s="2" t="str">
        <f>E16</f>
        <v>Ug=1,0 , g=0,26</v>
      </c>
      <c r="F17" s="4">
        <v>0.8</v>
      </c>
      <c r="G17" s="8" t="s">
        <v>51</v>
      </c>
      <c r="H17" s="4">
        <v>0.5</v>
      </c>
      <c r="I17" s="8" t="s">
        <v>51</v>
      </c>
      <c r="J17" s="1" t="s">
        <v>51</v>
      </c>
      <c r="K17" s="11">
        <v>7.8355991021177687</v>
      </c>
      <c r="L17" s="11">
        <v>12.333605472506866</v>
      </c>
      <c r="M17">
        <v>21.3</v>
      </c>
      <c r="N17">
        <v>131.61000000000001</v>
      </c>
    </row>
    <row r="18" spans="1:14" x14ac:dyDescent="0.25">
      <c r="A18">
        <v>2037</v>
      </c>
      <c r="B18" s="2">
        <v>0.15</v>
      </c>
      <c r="C18" s="8">
        <f t="shared" si="0"/>
        <v>0.27</v>
      </c>
      <c r="D18" s="2">
        <v>0.15</v>
      </c>
      <c r="E18" s="12" t="str">
        <f t="shared" ref="E18:E26" si="1">E17</f>
        <v>Ug=1,0 , g=0,26</v>
      </c>
      <c r="F18" s="4">
        <v>0.8</v>
      </c>
      <c r="G18" s="8" t="s">
        <v>51</v>
      </c>
      <c r="H18" s="4">
        <v>0.5</v>
      </c>
      <c r="I18" s="8" t="s">
        <v>51</v>
      </c>
      <c r="J18" s="4" t="s">
        <v>52</v>
      </c>
      <c r="K18" s="11">
        <v>7.1041924936965835</v>
      </c>
      <c r="L18" s="11">
        <v>12.7973894068765</v>
      </c>
      <c r="M18">
        <v>20.73</v>
      </c>
      <c r="N18">
        <v>132.37</v>
      </c>
    </row>
    <row r="19" spans="1:14" x14ac:dyDescent="0.25">
      <c r="A19">
        <v>2269</v>
      </c>
      <c r="B19" s="4">
        <v>0.1</v>
      </c>
      <c r="C19" s="8">
        <f t="shared" si="0"/>
        <v>0.27</v>
      </c>
      <c r="D19" s="2">
        <v>0.15</v>
      </c>
      <c r="E19" s="12" t="str">
        <f t="shared" si="1"/>
        <v>Ug=1,0 , g=0,26</v>
      </c>
      <c r="F19" s="1">
        <v>1.8</v>
      </c>
      <c r="G19" s="8" t="s">
        <v>51</v>
      </c>
      <c r="H19" s="4">
        <v>0.5</v>
      </c>
      <c r="I19" s="8" t="s">
        <v>51</v>
      </c>
      <c r="J19" s="4" t="s">
        <v>52</v>
      </c>
      <c r="K19" s="11">
        <v>7.1654826519156272</v>
      </c>
      <c r="L19" s="11">
        <v>12.601034311458356</v>
      </c>
      <c r="M19">
        <v>20.64</v>
      </c>
      <c r="N19">
        <v>134.11000000000001</v>
      </c>
    </row>
    <row r="20" spans="1:14" x14ac:dyDescent="0.25">
      <c r="A20">
        <v>2255</v>
      </c>
      <c r="B20" s="1">
        <v>0.2</v>
      </c>
      <c r="C20" s="8">
        <f t="shared" si="0"/>
        <v>0.27</v>
      </c>
      <c r="D20" s="4">
        <v>0.1</v>
      </c>
      <c r="E20" s="12" t="str">
        <f t="shared" si="1"/>
        <v>Ug=1,0 , g=0,26</v>
      </c>
      <c r="F20" s="1">
        <v>1.8</v>
      </c>
      <c r="G20" s="8" t="s">
        <v>51</v>
      </c>
      <c r="H20" s="4">
        <v>0.5</v>
      </c>
      <c r="I20" s="8" t="s">
        <v>51</v>
      </c>
      <c r="J20" s="4" t="s">
        <v>52</v>
      </c>
      <c r="K20" s="11">
        <v>7.0284110593681737</v>
      </c>
      <c r="L20" s="11">
        <v>12.284353614455918</v>
      </c>
      <c r="M20">
        <v>20.18</v>
      </c>
      <c r="N20">
        <v>135.13</v>
      </c>
    </row>
    <row r="21" spans="1:14" x14ac:dyDescent="0.25">
      <c r="A21">
        <v>2023</v>
      </c>
      <c r="B21" s="3">
        <v>0.24</v>
      </c>
      <c r="C21" s="8">
        <f t="shared" si="0"/>
        <v>0.27</v>
      </c>
      <c r="D21" s="4">
        <v>0.1</v>
      </c>
      <c r="E21" s="12" t="str">
        <f t="shared" si="1"/>
        <v>Ug=1,0 , g=0,26</v>
      </c>
      <c r="F21" s="4">
        <v>0.8</v>
      </c>
      <c r="G21" s="8" t="s">
        <v>51</v>
      </c>
      <c r="H21" s="4">
        <v>0.5</v>
      </c>
      <c r="I21" s="8" t="s">
        <v>51</v>
      </c>
      <c r="J21" s="4" t="s">
        <v>52</v>
      </c>
      <c r="K21" s="11">
        <v>6.8132050232671375</v>
      </c>
      <c r="L21" s="11">
        <v>12.562183685127392</v>
      </c>
      <c r="M21">
        <v>20.14</v>
      </c>
      <c r="N21">
        <v>136.4</v>
      </c>
    </row>
    <row r="22" spans="1:14" x14ac:dyDescent="0.25">
      <c r="A22">
        <v>2045</v>
      </c>
      <c r="B22" s="4">
        <v>0.1</v>
      </c>
      <c r="C22" s="8">
        <f t="shared" si="0"/>
        <v>0.27</v>
      </c>
      <c r="D22" s="2">
        <v>0.15</v>
      </c>
      <c r="E22" s="12" t="str">
        <f t="shared" si="1"/>
        <v>Ug=1,0 , g=0,26</v>
      </c>
      <c r="F22" s="4">
        <v>0.8</v>
      </c>
      <c r="G22" s="8" t="s">
        <v>51</v>
      </c>
      <c r="H22" s="4">
        <v>0.5</v>
      </c>
      <c r="I22" s="8" t="s">
        <v>51</v>
      </c>
      <c r="J22" s="4" t="s">
        <v>52</v>
      </c>
      <c r="K22" s="11">
        <v>6.073673197093977</v>
      </c>
      <c r="L22" s="11">
        <v>13.482636054060407</v>
      </c>
      <c r="M22">
        <v>19.97</v>
      </c>
      <c r="N22">
        <v>136.47</v>
      </c>
    </row>
    <row r="23" spans="1:14" x14ac:dyDescent="0.25">
      <c r="A23">
        <v>2263</v>
      </c>
      <c r="B23" s="2">
        <v>0.15</v>
      </c>
      <c r="C23" s="8">
        <f t="shared" si="0"/>
        <v>0.27</v>
      </c>
      <c r="D23" s="4">
        <v>0.1</v>
      </c>
      <c r="E23" s="12" t="str">
        <f t="shared" si="1"/>
        <v>Ug=1,0 , g=0,26</v>
      </c>
      <c r="F23" s="1">
        <v>1.8</v>
      </c>
      <c r="G23" s="8" t="s">
        <v>51</v>
      </c>
      <c r="H23" s="4">
        <v>0.5</v>
      </c>
      <c r="I23" s="8" t="s">
        <v>51</v>
      </c>
      <c r="J23" s="4" t="s">
        <v>52</v>
      </c>
      <c r="K23" s="11">
        <v>5.9520253107222141</v>
      </c>
      <c r="L23" s="11">
        <v>13.011453123688467</v>
      </c>
      <c r="M23">
        <v>19.39</v>
      </c>
      <c r="N23">
        <v>136.69</v>
      </c>
    </row>
    <row r="24" spans="1:14" x14ac:dyDescent="0.25">
      <c r="A24">
        <v>2039</v>
      </c>
      <c r="B24" s="2">
        <v>0.15</v>
      </c>
      <c r="C24" s="8">
        <f t="shared" si="0"/>
        <v>0.27</v>
      </c>
      <c r="D24" s="4">
        <v>0.1</v>
      </c>
      <c r="E24" s="12" t="str">
        <f t="shared" si="1"/>
        <v>Ug=1,0 , g=0,26</v>
      </c>
      <c r="F24" s="4">
        <v>0.8</v>
      </c>
      <c r="G24" s="8" t="s">
        <v>51</v>
      </c>
      <c r="H24" s="4">
        <v>0.5</v>
      </c>
      <c r="I24" s="8" t="s">
        <v>51</v>
      </c>
      <c r="J24" s="4" t="s">
        <v>52</v>
      </c>
      <c r="K24" s="11">
        <v>4.9173476144789747</v>
      </c>
      <c r="L24" s="11">
        <v>13.941626241898881</v>
      </c>
      <c r="M24">
        <v>18.84</v>
      </c>
      <c r="N24">
        <v>139.19999999999999</v>
      </c>
    </row>
    <row r="25" spans="1:14" x14ac:dyDescent="0.25">
      <c r="A25">
        <v>2271</v>
      </c>
      <c r="B25" s="4">
        <v>0.1</v>
      </c>
      <c r="C25" s="8">
        <f t="shared" si="0"/>
        <v>0.27</v>
      </c>
      <c r="D25" s="4">
        <v>0.1</v>
      </c>
      <c r="E25" s="12" t="str">
        <f t="shared" si="1"/>
        <v>Ug=1,0 , g=0,26</v>
      </c>
      <c r="F25" s="1">
        <v>1.8</v>
      </c>
      <c r="G25" s="8" t="s">
        <v>51</v>
      </c>
      <c r="H25" s="4">
        <v>0.5</v>
      </c>
      <c r="I25" s="8" t="s">
        <v>51</v>
      </c>
      <c r="J25" s="4" t="s">
        <v>52</v>
      </c>
      <c r="K25" s="11">
        <v>4.9664324594234266</v>
      </c>
      <c r="L25" s="11">
        <v>13.733499080623051</v>
      </c>
      <c r="M25">
        <v>18.72</v>
      </c>
      <c r="N25">
        <v>140.94</v>
      </c>
    </row>
    <row r="26" spans="1:14" x14ac:dyDescent="0.25">
      <c r="A26">
        <v>2047</v>
      </c>
      <c r="B26" s="4">
        <v>0.1</v>
      </c>
      <c r="C26" s="8">
        <f t="shared" si="0"/>
        <v>0.27</v>
      </c>
      <c r="D26" s="4">
        <v>0.1</v>
      </c>
      <c r="E26" s="12" t="str">
        <f t="shared" si="1"/>
        <v>Ug=1,0 , g=0,26</v>
      </c>
      <c r="F26" s="4">
        <v>0.8</v>
      </c>
      <c r="G26" s="8" t="s">
        <v>51</v>
      </c>
      <c r="H26" s="4">
        <v>0.5</v>
      </c>
      <c r="I26" s="8" t="s">
        <v>51</v>
      </c>
      <c r="J26" s="4" t="s">
        <v>52</v>
      </c>
      <c r="K26" s="11">
        <v>3.9844772242461359</v>
      </c>
      <c r="L26" s="11">
        <v>14.719970423966052</v>
      </c>
      <c r="M26">
        <v>18.29</v>
      </c>
      <c r="N26">
        <v>143.6</v>
      </c>
    </row>
    <row r="28" spans="1:14" x14ac:dyDescent="0.25">
      <c r="B28">
        <v>0.24</v>
      </c>
      <c r="C28">
        <v>1</v>
      </c>
      <c r="D28">
        <v>0.2</v>
      </c>
      <c r="E28">
        <v>3</v>
      </c>
      <c r="F28">
        <v>1.8</v>
      </c>
      <c r="G28">
        <v>1</v>
      </c>
      <c r="H28">
        <v>0.5</v>
      </c>
      <c r="I28">
        <v>0</v>
      </c>
      <c r="J28">
        <v>2</v>
      </c>
    </row>
    <row r="29" spans="1:14" x14ac:dyDescent="0.25">
      <c r="A29">
        <v>1218</v>
      </c>
      <c r="B29">
        <v>0.24</v>
      </c>
      <c r="C29">
        <v>1</v>
      </c>
      <c r="D29">
        <v>0.24</v>
      </c>
      <c r="E29">
        <v>2</v>
      </c>
      <c r="F29">
        <v>2.8</v>
      </c>
      <c r="G29">
        <v>1</v>
      </c>
      <c r="H29">
        <v>5.4</v>
      </c>
      <c r="I29">
        <v>0</v>
      </c>
      <c r="J29" s="10">
        <v>2</v>
      </c>
      <c r="K29" s="10">
        <v>41.07</v>
      </c>
      <c r="L29" s="10">
        <v>7.65</v>
      </c>
      <c r="M29" s="10">
        <v>59.58</v>
      </c>
      <c r="N29" s="10">
        <v>127.74</v>
      </c>
    </row>
    <row r="31" spans="1:14" x14ac:dyDescent="0.25">
      <c r="A31">
        <v>2244</v>
      </c>
      <c r="B31">
        <v>0.24</v>
      </c>
      <c r="C31">
        <v>1</v>
      </c>
      <c r="D31">
        <v>0.2</v>
      </c>
      <c r="E31">
        <v>3</v>
      </c>
      <c r="F31">
        <v>1.8</v>
      </c>
      <c r="G31">
        <v>0.5</v>
      </c>
      <c r="H31">
        <v>0</v>
      </c>
      <c r="I31">
        <v>2</v>
      </c>
      <c r="J31" s="10">
        <v>16.74452710908713</v>
      </c>
      <c r="K31" s="10">
        <v>9.141981632115332</v>
      </c>
      <c r="L31">
        <v>30.3</v>
      </c>
      <c r="M31">
        <v>112.3</v>
      </c>
    </row>
    <row r="32" spans="1:14" x14ac:dyDescent="0.25">
      <c r="A32">
        <v>2252</v>
      </c>
      <c r="B32">
        <v>0.2</v>
      </c>
      <c r="C32">
        <v>1</v>
      </c>
      <c r="D32">
        <v>0.2</v>
      </c>
      <c r="E32">
        <v>3</v>
      </c>
      <c r="F32">
        <v>1.8</v>
      </c>
      <c r="G32">
        <v>0.5</v>
      </c>
      <c r="H32">
        <v>0</v>
      </c>
      <c r="I32">
        <v>2</v>
      </c>
      <c r="J32" s="10">
        <v>15.630577159096843</v>
      </c>
      <c r="K32" s="10">
        <v>9.505351900190842</v>
      </c>
      <c r="L32">
        <v>29.14</v>
      </c>
      <c r="M32">
        <v>112.71</v>
      </c>
    </row>
    <row r="33" spans="1:13" x14ac:dyDescent="0.25">
      <c r="A33">
        <v>2260</v>
      </c>
      <c r="B33">
        <v>0.15</v>
      </c>
      <c r="C33">
        <v>1</v>
      </c>
      <c r="D33">
        <v>0.2</v>
      </c>
      <c r="E33">
        <v>3</v>
      </c>
      <c r="F33">
        <v>1.8</v>
      </c>
      <c r="G33">
        <v>0.5</v>
      </c>
      <c r="H33">
        <v>0</v>
      </c>
      <c r="I33">
        <v>2</v>
      </c>
      <c r="J33" s="10">
        <v>14.292159521619842</v>
      </c>
      <c r="K33" s="10">
        <v>9.9677341245401632</v>
      </c>
      <c r="L33">
        <v>27.78</v>
      </c>
      <c r="M33">
        <v>113.51</v>
      </c>
    </row>
    <row r="34" spans="1:13" x14ac:dyDescent="0.25">
      <c r="A34">
        <v>4268</v>
      </c>
      <c r="B34">
        <v>0.2</v>
      </c>
      <c r="C34">
        <v>1</v>
      </c>
      <c r="D34">
        <v>0.2</v>
      </c>
      <c r="E34">
        <v>5</v>
      </c>
      <c r="F34">
        <v>1.8</v>
      </c>
      <c r="G34">
        <v>0.5</v>
      </c>
      <c r="H34">
        <v>0</v>
      </c>
      <c r="I34">
        <v>2</v>
      </c>
      <c r="J34" s="10">
        <v>11.487492316025403</v>
      </c>
      <c r="K34" s="10">
        <v>13.252427323769121</v>
      </c>
      <c r="L34">
        <v>26.96</v>
      </c>
      <c r="M34">
        <v>114.75</v>
      </c>
    </row>
    <row r="35" spans="1:13" x14ac:dyDescent="0.25">
      <c r="A35">
        <v>2043</v>
      </c>
      <c r="B35">
        <v>0.1</v>
      </c>
      <c r="C35">
        <v>1</v>
      </c>
      <c r="D35">
        <v>0.2</v>
      </c>
      <c r="E35">
        <v>3</v>
      </c>
      <c r="F35">
        <v>0.8</v>
      </c>
      <c r="G35">
        <v>0.5</v>
      </c>
      <c r="H35">
        <v>0</v>
      </c>
      <c r="I35">
        <v>1</v>
      </c>
      <c r="J35" s="10">
        <v>8.4287826100650598</v>
      </c>
      <c r="K35" s="10">
        <v>12.3550859966809</v>
      </c>
      <c r="L35">
        <v>22.1</v>
      </c>
      <c r="M35">
        <v>124.26</v>
      </c>
    </row>
    <row r="36" spans="1:13" s="8" customFormat="1" x14ac:dyDescent="0.25">
      <c r="B36" s="8">
        <v>0.1</v>
      </c>
      <c r="C36" s="8">
        <v>1</v>
      </c>
      <c r="D36" s="8">
        <v>0.1</v>
      </c>
      <c r="E36" s="8">
        <v>3</v>
      </c>
      <c r="F36" s="8">
        <v>0.8</v>
      </c>
      <c r="G36" s="8">
        <v>0.5</v>
      </c>
      <c r="H36" s="8">
        <v>0</v>
      </c>
      <c r="I36" s="8">
        <v>1</v>
      </c>
      <c r="J36" s="10">
        <v>3.9844772242461399</v>
      </c>
      <c r="K36" s="10">
        <v>14.719970423966052</v>
      </c>
      <c r="L36" s="8">
        <v>18.29</v>
      </c>
      <c r="M36" s="8">
        <v>143.6</v>
      </c>
    </row>
    <row r="37" spans="1:13" x14ac:dyDescent="0.25">
      <c r="A37">
        <v>1218</v>
      </c>
      <c r="B37">
        <v>0.24</v>
      </c>
      <c r="C37">
        <v>1</v>
      </c>
      <c r="D37">
        <v>0.24</v>
      </c>
      <c r="E37">
        <v>2</v>
      </c>
      <c r="F37">
        <v>2.8</v>
      </c>
      <c r="G37">
        <v>5.4</v>
      </c>
      <c r="H37">
        <v>0</v>
      </c>
      <c r="I37">
        <v>2</v>
      </c>
      <c r="J37" s="10">
        <v>41.07</v>
      </c>
      <c r="K37" s="10">
        <v>7.65</v>
      </c>
      <c r="L37">
        <v>59.58</v>
      </c>
      <c r="M37">
        <v>127.74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2"/>
  <sheetViews>
    <sheetView workbookViewId="0">
      <selection activeCell="E26" sqref="E26"/>
    </sheetView>
  </sheetViews>
  <sheetFormatPr defaultRowHeight="15" x14ac:dyDescent="0.25"/>
  <cols>
    <col min="5" max="5" width="13.5703125" customWidth="1"/>
    <col min="10" max="10" width="8.28515625" customWidth="1"/>
    <col min="11" max="11" width="9.140625" style="8" customWidth="1"/>
    <col min="12" max="12" width="9.42578125" style="8" customWidth="1"/>
  </cols>
  <sheetData>
    <row r="1" spans="1:20" x14ac:dyDescent="0.25"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57</v>
      </c>
      <c r="K1" s="8" t="s">
        <v>20</v>
      </c>
      <c r="L1" s="8" t="s">
        <v>21</v>
      </c>
      <c r="M1" t="s">
        <v>23</v>
      </c>
      <c r="N1" t="s">
        <v>24</v>
      </c>
      <c r="Q1" t="s">
        <v>22</v>
      </c>
      <c r="R1">
        <f>55*30</f>
        <v>1650</v>
      </c>
      <c r="T1">
        <f>5000/R1</f>
        <v>3.0303030303030303</v>
      </c>
    </row>
    <row r="2" spans="1:20" x14ac:dyDescent="0.25">
      <c r="A2">
        <v>2276</v>
      </c>
      <c r="B2" s="3">
        <v>0.24</v>
      </c>
      <c r="C2">
        <v>0.27</v>
      </c>
      <c r="D2" s="1">
        <v>0.2</v>
      </c>
      <c r="E2" s="7" t="s">
        <v>61</v>
      </c>
      <c r="F2" s="2">
        <v>1.8</v>
      </c>
      <c r="G2" t="s">
        <v>51</v>
      </c>
      <c r="H2" s="2">
        <v>1.4</v>
      </c>
      <c r="I2" t="s">
        <v>51</v>
      </c>
      <c r="J2" s="3" t="s">
        <v>51</v>
      </c>
      <c r="K2" s="11">
        <v>21.469261057445177</v>
      </c>
      <c r="L2" s="11">
        <v>7.4042972552415911</v>
      </c>
      <c r="M2" s="9">
        <v>35.039380800000004</v>
      </c>
      <c r="N2" s="9">
        <v>141.51287479999999</v>
      </c>
      <c r="O2">
        <f>141*R1</f>
        <v>232650</v>
      </c>
      <c r="Q2">
        <f>10000/1650</f>
        <v>6.0606060606060606</v>
      </c>
    </row>
    <row r="3" spans="1:20" x14ac:dyDescent="0.25">
      <c r="A3">
        <v>4292</v>
      </c>
      <c r="B3" s="3">
        <v>0.24</v>
      </c>
      <c r="C3" s="8">
        <v>0.27</v>
      </c>
      <c r="D3" s="1">
        <v>0.2</v>
      </c>
      <c r="E3" s="4" t="s">
        <v>59</v>
      </c>
      <c r="F3" s="2">
        <v>1.8</v>
      </c>
      <c r="G3" s="8" t="s">
        <v>51</v>
      </c>
      <c r="H3" s="2">
        <v>1.4</v>
      </c>
      <c r="I3" s="8" t="s">
        <v>51</v>
      </c>
      <c r="J3" s="3" t="s">
        <v>51</v>
      </c>
      <c r="K3" s="11">
        <v>16.925506244529359</v>
      </c>
      <c r="L3" s="11">
        <v>10.638877453176679</v>
      </c>
      <c r="M3" s="9">
        <v>31.865081719999999</v>
      </c>
      <c r="N3" s="9">
        <v>142.2684271</v>
      </c>
    </row>
    <row r="4" spans="1:20" x14ac:dyDescent="0.25">
      <c r="A4">
        <v>2244</v>
      </c>
      <c r="B4" s="3">
        <v>0.24</v>
      </c>
      <c r="C4" s="8">
        <v>0.27</v>
      </c>
      <c r="D4" s="1">
        <v>0.2</v>
      </c>
      <c r="E4" s="7" t="s">
        <v>61</v>
      </c>
      <c r="F4" s="2">
        <v>1.8</v>
      </c>
      <c r="G4" s="8" t="s">
        <v>51</v>
      </c>
      <c r="H4" s="4">
        <v>0.5</v>
      </c>
      <c r="I4" s="8" t="s">
        <v>51</v>
      </c>
      <c r="J4" s="3" t="s">
        <v>51</v>
      </c>
      <c r="K4" s="11">
        <v>17.410050791635463</v>
      </c>
      <c r="L4" s="11">
        <v>8.7839282041571174</v>
      </c>
      <c r="M4" s="9">
        <v>30.869741659999999</v>
      </c>
      <c r="N4" s="9">
        <v>142.35299910000001</v>
      </c>
      <c r="Q4" t="s">
        <v>25</v>
      </c>
      <c r="R4">
        <f>20000/R1</f>
        <v>12.121212121212121</v>
      </c>
    </row>
    <row r="5" spans="1:20" x14ac:dyDescent="0.25">
      <c r="A5">
        <v>2252</v>
      </c>
      <c r="B5" s="1">
        <v>0.2</v>
      </c>
      <c r="C5" s="8">
        <v>0.27</v>
      </c>
      <c r="D5" s="1">
        <v>0.2</v>
      </c>
      <c r="E5" s="7" t="s">
        <v>61</v>
      </c>
      <c r="F5" s="2">
        <v>1.8</v>
      </c>
      <c r="G5" s="8" t="s">
        <v>51</v>
      </c>
      <c r="H5" s="4">
        <v>0.5</v>
      </c>
      <c r="I5" s="8" t="s">
        <v>51</v>
      </c>
      <c r="J5" s="3" t="s">
        <v>51</v>
      </c>
      <c r="K5" s="11">
        <v>16.55895227590505</v>
      </c>
      <c r="L5" s="11">
        <v>9.025755344811774</v>
      </c>
      <c r="M5" s="9">
        <v>29.95358285</v>
      </c>
      <c r="N5" s="9">
        <v>143.4912688</v>
      </c>
    </row>
    <row r="6" spans="1:20" x14ac:dyDescent="0.25">
      <c r="A6">
        <v>2020</v>
      </c>
      <c r="B6" s="3">
        <v>0.24</v>
      </c>
      <c r="C6" s="8">
        <v>0.27</v>
      </c>
      <c r="D6" s="1">
        <v>0.2</v>
      </c>
      <c r="E6" s="7" t="s">
        <v>61</v>
      </c>
      <c r="F6" s="4">
        <v>0.8</v>
      </c>
      <c r="G6" s="8" t="s">
        <v>51</v>
      </c>
      <c r="H6" s="4">
        <v>0.5</v>
      </c>
      <c r="I6" s="8" t="s">
        <v>51</v>
      </c>
      <c r="J6" s="3" t="s">
        <v>51</v>
      </c>
      <c r="K6" s="11">
        <v>15.998450046399748</v>
      </c>
      <c r="L6" s="11">
        <v>9.3437428650357788</v>
      </c>
      <c r="M6" s="9">
        <v>29.490444950000001</v>
      </c>
      <c r="N6" s="9">
        <v>143.822047</v>
      </c>
      <c r="Q6">
        <f>50000/R1</f>
        <v>30.303030303030305</v>
      </c>
    </row>
    <row r="7" spans="1:20" x14ac:dyDescent="0.25">
      <c r="A7">
        <v>4260</v>
      </c>
      <c r="B7" s="3">
        <v>0.24</v>
      </c>
      <c r="C7" s="8">
        <v>0.27</v>
      </c>
      <c r="D7" s="1">
        <v>0.2</v>
      </c>
      <c r="E7" s="4" t="s">
        <v>59</v>
      </c>
      <c r="F7" s="2">
        <v>1.8</v>
      </c>
      <c r="G7" s="8" t="s">
        <v>51</v>
      </c>
      <c r="H7" s="4">
        <v>0.5</v>
      </c>
      <c r="I7" s="8" t="s">
        <v>51</v>
      </c>
      <c r="J7" s="3" t="s">
        <v>51</v>
      </c>
      <c r="K7" s="11">
        <v>13.114294117387791</v>
      </c>
      <c r="L7" s="11">
        <v>12.374071553031968</v>
      </c>
      <c r="M7" s="9">
        <v>28.338723269999999</v>
      </c>
      <c r="N7" s="9">
        <v>143.97555779999999</v>
      </c>
    </row>
    <row r="8" spans="1:20" x14ac:dyDescent="0.25">
      <c r="A8">
        <v>4268</v>
      </c>
      <c r="B8" s="1">
        <v>0.2</v>
      </c>
      <c r="C8" s="8">
        <v>0.27</v>
      </c>
      <c r="D8" s="1">
        <v>0.2</v>
      </c>
      <c r="E8" s="4" t="str">
        <f>E7</f>
        <v>Ug=0,6, g=0,4</v>
      </c>
      <c r="F8" s="2">
        <v>1.8</v>
      </c>
      <c r="G8" s="8" t="s">
        <v>51</v>
      </c>
      <c r="H8" s="4">
        <v>0.5</v>
      </c>
      <c r="I8" s="8" t="s">
        <v>51</v>
      </c>
      <c r="J8" s="3" t="s">
        <v>51</v>
      </c>
      <c r="K8" s="11">
        <v>12.321623649265947</v>
      </c>
      <c r="L8" s="11">
        <v>12.702977012577039</v>
      </c>
      <c r="M8" s="9">
        <v>27.577042720000001</v>
      </c>
      <c r="N8" s="9">
        <v>145.31778639999999</v>
      </c>
      <c r="O8" t="s">
        <v>26</v>
      </c>
    </row>
    <row r="9" spans="1:20" x14ac:dyDescent="0.25">
      <c r="A9">
        <v>4036</v>
      </c>
      <c r="B9" s="3">
        <v>0.24</v>
      </c>
      <c r="C9" s="8">
        <v>0.27</v>
      </c>
      <c r="D9" s="1">
        <v>0.2</v>
      </c>
      <c r="E9" s="4" t="str">
        <f t="shared" ref="E9:E10" si="0">E8</f>
        <v>Ug=0,6, g=0,4</v>
      </c>
      <c r="F9" s="4">
        <v>0.8</v>
      </c>
      <c r="G9" s="8" t="s">
        <v>51</v>
      </c>
      <c r="H9" s="4">
        <v>0.5</v>
      </c>
      <c r="I9" s="8" t="s">
        <v>51</v>
      </c>
      <c r="J9" s="3" t="s">
        <v>51</v>
      </c>
      <c r="K9" s="11">
        <v>11.600954732536735</v>
      </c>
      <c r="L9" s="11">
        <v>13.235347178945785</v>
      </c>
      <c r="M9" s="9">
        <v>27.090666259999999</v>
      </c>
      <c r="N9" s="9">
        <v>145.8264159</v>
      </c>
    </row>
    <row r="10" spans="1:20" x14ac:dyDescent="0.25">
      <c r="A10">
        <v>4044</v>
      </c>
      <c r="B10" s="1">
        <v>0.2</v>
      </c>
      <c r="C10" s="8">
        <v>0.27</v>
      </c>
      <c r="D10" s="1">
        <v>0.2</v>
      </c>
      <c r="E10" s="4" t="str">
        <f t="shared" si="0"/>
        <v>Ug=0,6, g=0,4</v>
      </c>
      <c r="F10" s="4">
        <v>0.8</v>
      </c>
      <c r="G10" s="8" t="s">
        <v>51</v>
      </c>
      <c r="H10" s="4">
        <v>0.5</v>
      </c>
      <c r="I10" s="8" t="s">
        <v>51</v>
      </c>
      <c r="J10" s="3" t="s">
        <v>51</v>
      </c>
      <c r="K10" s="11">
        <v>10.83465736011733</v>
      </c>
      <c r="L10" s="11">
        <v>13.59247545210259</v>
      </c>
      <c r="M10" s="9">
        <v>26.38892427</v>
      </c>
      <c r="N10" s="9">
        <v>147.24472900000001</v>
      </c>
      <c r="O10" t="s">
        <v>22</v>
      </c>
    </row>
    <row r="11" spans="1:20" x14ac:dyDescent="0.25">
      <c r="A11">
        <v>2251</v>
      </c>
      <c r="B11" s="1">
        <v>0.2</v>
      </c>
      <c r="C11" s="8">
        <v>0.27</v>
      </c>
      <c r="D11" s="1">
        <v>0.2</v>
      </c>
      <c r="E11" s="7" t="s">
        <v>61</v>
      </c>
      <c r="F11" s="2">
        <v>1.8</v>
      </c>
      <c r="G11" s="8" t="s">
        <v>51</v>
      </c>
      <c r="H11" s="4">
        <v>0.5</v>
      </c>
      <c r="I11" s="8" t="s">
        <v>51</v>
      </c>
      <c r="J11" t="s">
        <v>52</v>
      </c>
      <c r="K11" s="11">
        <v>12.896730926414383</v>
      </c>
      <c r="L11" s="11">
        <v>9.9438386515275425</v>
      </c>
      <c r="M11" s="9">
        <v>25.903217869999999</v>
      </c>
      <c r="N11" s="9">
        <v>148.93675490000001</v>
      </c>
      <c r="O11">
        <f>N11-N2</f>
        <v>7.4238801000000194</v>
      </c>
      <c r="S11" t="s">
        <v>40</v>
      </c>
    </row>
    <row r="12" spans="1:20" x14ac:dyDescent="0.25">
      <c r="A12">
        <v>2019</v>
      </c>
      <c r="B12" s="3">
        <v>0.24</v>
      </c>
      <c r="C12" s="8">
        <v>0.27</v>
      </c>
      <c r="D12" s="1">
        <v>0.2</v>
      </c>
      <c r="E12" s="7" t="s">
        <v>61</v>
      </c>
      <c r="F12" s="4">
        <v>0.8</v>
      </c>
      <c r="G12" s="8" t="s">
        <v>51</v>
      </c>
      <c r="H12" s="4">
        <v>0.5</v>
      </c>
      <c r="I12" s="8" t="s">
        <v>51</v>
      </c>
      <c r="J12" s="8" t="s">
        <v>52</v>
      </c>
      <c r="K12" s="11">
        <v>12.370596591871681</v>
      </c>
      <c r="L12" s="11">
        <v>10.302234658712216</v>
      </c>
      <c r="M12" s="9">
        <v>25.521395070000001</v>
      </c>
      <c r="N12" s="9">
        <v>149.37302980000001</v>
      </c>
      <c r="S12" t="s">
        <v>41</v>
      </c>
    </row>
    <row r="13" spans="1:20" x14ac:dyDescent="0.25">
      <c r="A13">
        <v>4259</v>
      </c>
      <c r="B13" s="3">
        <v>0.24</v>
      </c>
      <c r="C13" s="8">
        <v>0.27</v>
      </c>
      <c r="D13" s="1">
        <v>0.2</v>
      </c>
      <c r="E13" s="4" t="s">
        <v>59</v>
      </c>
      <c r="F13" s="2">
        <v>1.8</v>
      </c>
      <c r="G13" s="8" t="s">
        <v>51</v>
      </c>
      <c r="H13" s="4">
        <v>0.5</v>
      </c>
      <c r="I13" s="8" t="s">
        <v>51</v>
      </c>
      <c r="J13" s="8" t="s">
        <v>52</v>
      </c>
      <c r="K13" s="11">
        <v>9.6843937840537979</v>
      </c>
      <c r="L13" s="11">
        <v>13.590872687444751</v>
      </c>
      <c r="M13" s="9">
        <v>24.86061535</v>
      </c>
      <c r="N13" s="9">
        <v>150.1763091</v>
      </c>
      <c r="S13" t="s">
        <v>42</v>
      </c>
    </row>
    <row r="14" spans="1:20" x14ac:dyDescent="0.25">
      <c r="A14">
        <v>2027</v>
      </c>
      <c r="B14" s="1">
        <v>0.2</v>
      </c>
      <c r="C14" s="8">
        <v>0.27</v>
      </c>
      <c r="D14" s="1">
        <v>0.2</v>
      </c>
      <c r="E14" s="7" t="s">
        <v>61</v>
      </c>
      <c r="F14" s="4">
        <v>0.8</v>
      </c>
      <c r="G14" s="8" t="s">
        <v>51</v>
      </c>
      <c r="H14" s="4">
        <v>0.5</v>
      </c>
      <c r="I14" s="8" t="s">
        <v>51</v>
      </c>
      <c r="J14" s="8" t="s">
        <v>52</v>
      </c>
      <c r="K14" s="11">
        <v>11.588830783284298</v>
      </c>
      <c r="L14" s="11">
        <v>10.619022209294197</v>
      </c>
      <c r="M14" s="9">
        <v>24.763485530000001</v>
      </c>
      <c r="N14" s="9">
        <v>150.71294499999999</v>
      </c>
      <c r="S14" t="s">
        <v>43</v>
      </c>
    </row>
    <row r="15" spans="1:20" x14ac:dyDescent="0.25">
      <c r="A15">
        <v>4267</v>
      </c>
      <c r="B15" s="1">
        <v>0.2</v>
      </c>
      <c r="C15" s="8">
        <v>0.27</v>
      </c>
      <c r="D15" s="1">
        <v>0.2</v>
      </c>
      <c r="E15" s="4" t="s">
        <v>59</v>
      </c>
      <c r="F15" s="4">
        <v>1.8</v>
      </c>
      <c r="G15" s="8" t="s">
        <v>51</v>
      </c>
      <c r="H15" s="4">
        <v>0.5</v>
      </c>
      <c r="I15" s="8" t="s">
        <v>51</v>
      </c>
      <c r="J15" s="8" t="s">
        <v>52</v>
      </c>
      <c r="K15" s="11">
        <v>8.9458072633339309</v>
      </c>
      <c r="L15" s="11">
        <v>13.986878268041304</v>
      </c>
      <c r="M15" s="9">
        <v>24.229999159999998</v>
      </c>
      <c r="N15" s="9">
        <v>151.6902552</v>
      </c>
    </row>
    <row r="16" spans="1:20" x14ac:dyDescent="0.25">
      <c r="A16">
        <v>4035</v>
      </c>
      <c r="B16" s="3">
        <v>0.24</v>
      </c>
      <c r="C16" s="8">
        <v>0.27</v>
      </c>
      <c r="D16" s="1">
        <v>0.2</v>
      </c>
      <c r="E16" s="4" t="s">
        <v>59</v>
      </c>
      <c r="F16" s="4">
        <v>0.8</v>
      </c>
      <c r="G16" s="8" t="s">
        <v>51</v>
      </c>
      <c r="H16" s="4">
        <v>0.5</v>
      </c>
      <c r="I16" s="8" t="s">
        <v>51</v>
      </c>
      <c r="J16" s="8" t="s">
        <v>52</v>
      </c>
      <c r="K16" s="11">
        <v>8.2853781335686438</v>
      </c>
      <c r="L16" s="11">
        <v>14.599449115624758</v>
      </c>
      <c r="M16" s="9">
        <v>23.894430679999999</v>
      </c>
      <c r="N16" s="9">
        <v>152.3992872</v>
      </c>
    </row>
    <row r="17" spans="1:16" x14ac:dyDescent="0.25">
      <c r="A17">
        <v>2035</v>
      </c>
      <c r="B17" s="2">
        <v>0.15</v>
      </c>
      <c r="C17" s="8">
        <v>0.27</v>
      </c>
      <c r="D17" s="1">
        <v>0.2</v>
      </c>
      <c r="E17" s="7" t="s">
        <v>61</v>
      </c>
      <c r="F17" s="4">
        <v>0.8</v>
      </c>
      <c r="G17" s="8" t="s">
        <v>51</v>
      </c>
      <c r="H17" s="4">
        <v>0.5</v>
      </c>
      <c r="I17" s="8" t="s">
        <v>51</v>
      </c>
      <c r="J17" s="8" t="s">
        <v>52</v>
      </c>
      <c r="K17" s="11">
        <v>10.622775135171969</v>
      </c>
      <c r="L17" s="11">
        <v>11.068442117942764</v>
      </c>
      <c r="M17" s="9">
        <v>23.878102899999998</v>
      </c>
      <c r="N17" s="9">
        <v>153.09329020000001</v>
      </c>
      <c r="O17" t="s">
        <v>25</v>
      </c>
    </row>
    <row r="18" spans="1:16" x14ac:dyDescent="0.25">
      <c r="A18" s="13">
        <v>4043</v>
      </c>
      <c r="B18" s="1">
        <v>0.2</v>
      </c>
      <c r="C18" s="8">
        <v>0.27</v>
      </c>
      <c r="D18" s="1">
        <v>0.2</v>
      </c>
      <c r="E18" s="4" t="s">
        <v>59</v>
      </c>
      <c r="F18" s="4">
        <v>0.8</v>
      </c>
      <c r="G18" s="8" t="s">
        <v>51</v>
      </c>
      <c r="H18" s="4">
        <v>0.5</v>
      </c>
      <c r="I18" s="8" t="s">
        <v>51</v>
      </c>
      <c r="J18" s="8" t="s">
        <v>52</v>
      </c>
      <c r="K18" s="11">
        <v>7.5887636190618659</v>
      </c>
      <c r="L18" s="11">
        <v>15.035048227402172</v>
      </c>
      <c r="M18" s="9">
        <v>23.35450363</v>
      </c>
      <c r="N18" s="9">
        <v>154.02569339999999</v>
      </c>
    </row>
    <row r="19" spans="1:16" x14ac:dyDescent="0.25">
      <c r="A19">
        <v>2043</v>
      </c>
      <c r="B19" s="4">
        <v>0.1</v>
      </c>
      <c r="C19" s="8">
        <v>0.27</v>
      </c>
      <c r="D19" s="1">
        <v>0.2</v>
      </c>
      <c r="E19" s="7" t="s">
        <v>61</v>
      </c>
      <c r="F19" s="4">
        <v>0.8</v>
      </c>
      <c r="G19" s="8" t="s">
        <v>51</v>
      </c>
      <c r="H19" s="4">
        <v>0.5</v>
      </c>
      <c r="I19" s="8" t="s">
        <v>51</v>
      </c>
      <c r="J19" s="8" t="s">
        <v>52</v>
      </c>
      <c r="K19" s="11">
        <v>9.6777211606213669</v>
      </c>
      <c r="L19" s="11">
        <v>11.578523069298159</v>
      </c>
      <c r="M19" s="9">
        <v>23.07418242</v>
      </c>
      <c r="N19" s="9">
        <v>155.5958272</v>
      </c>
    </row>
    <row r="20" spans="1:16" x14ac:dyDescent="0.25">
      <c r="A20">
        <v>4051</v>
      </c>
      <c r="B20" s="2">
        <v>0.15</v>
      </c>
      <c r="C20" s="8">
        <v>0.27</v>
      </c>
      <c r="D20" s="1">
        <v>0.2</v>
      </c>
      <c r="E20" s="4" t="s">
        <v>59</v>
      </c>
      <c r="F20" s="4">
        <v>0.8</v>
      </c>
      <c r="G20" s="8" t="s">
        <v>51</v>
      </c>
      <c r="H20" s="4">
        <v>0.5</v>
      </c>
      <c r="I20" s="8" t="s">
        <v>51</v>
      </c>
      <c r="J20" s="8" t="s">
        <v>52</v>
      </c>
      <c r="K20" s="11">
        <v>6.7396780839505395</v>
      </c>
      <c r="L20" s="11">
        <v>15.6389986437433</v>
      </c>
      <c r="M20" s="9">
        <v>22.760892470000002</v>
      </c>
      <c r="N20" s="9">
        <v>156.78582320000001</v>
      </c>
    </row>
    <row r="21" spans="1:16" x14ac:dyDescent="0.25">
      <c r="A21">
        <v>4059</v>
      </c>
      <c r="B21" s="4">
        <v>0.1</v>
      </c>
      <c r="C21" s="8">
        <v>0.27</v>
      </c>
      <c r="D21" s="1">
        <v>0.2</v>
      </c>
      <c r="E21" s="4" t="s">
        <v>59</v>
      </c>
      <c r="F21" s="4">
        <v>0.8</v>
      </c>
      <c r="G21" s="8" t="s">
        <v>51</v>
      </c>
      <c r="H21" s="4">
        <v>0.5</v>
      </c>
      <c r="I21" s="8" t="s">
        <v>51</v>
      </c>
      <c r="J21" s="8" t="s">
        <v>52</v>
      </c>
      <c r="K21" s="11">
        <v>5.9185560463255094</v>
      </c>
      <c r="L21" s="11">
        <v>16.299617692550971</v>
      </c>
      <c r="M21" s="9">
        <v>22.254458140000001</v>
      </c>
      <c r="N21" s="9">
        <v>159.66923739999999</v>
      </c>
    </row>
    <row r="22" spans="1:16" x14ac:dyDescent="0.25">
      <c r="A22">
        <v>2029</v>
      </c>
      <c r="B22" s="1">
        <v>0.2</v>
      </c>
      <c r="C22" s="8">
        <v>0.27</v>
      </c>
      <c r="D22" s="2">
        <v>0.15</v>
      </c>
      <c r="E22" s="7" t="s">
        <v>61</v>
      </c>
      <c r="F22" s="4">
        <v>0.8</v>
      </c>
      <c r="G22" s="8" t="s">
        <v>51</v>
      </c>
      <c r="H22" s="4">
        <v>0.5</v>
      </c>
      <c r="I22" s="8" t="s">
        <v>51</v>
      </c>
      <c r="J22" s="8" t="s">
        <v>52</v>
      </c>
      <c r="K22" s="11">
        <v>8.9883468162355857</v>
      </c>
      <c r="L22" s="11">
        <v>11.526320388030095</v>
      </c>
      <c r="M22" s="9">
        <v>22.112974600000001</v>
      </c>
      <c r="N22" s="9">
        <v>162.49906530000001</v>
      </c>
    </row>
    <row r="23" spans="1:16" x14ac:dyDescent="0.25">
      <c r="A23">
        <v>2040</v>
      </c>
      <c r="B23" s="2">
        <v>0.15</v>
      </c>
      <c r="C23" s="8">
        <v>0.27</v>
      </c>
      <c r="D23" s="4">
        <v>0.1</v>
      </c>
      <c r="E23" s="7" t="s">
        <v>61</v>
      </c>
      <c r="F23" s="4">
        <v>0.8</v>
      </c>
      <c r="G23" s="8" t="s">
        <v>51</v>
      </c>
      <c r="H23" s="4">
        <v>0.5</v>
      </c>
      <c r="I23" s="8" t="s">
        <v>51</v>
      </c>
      <c r="J23" s="3" t="s">
        <v>51</v>
      </c>
      <c r="K23" s="11">
        <v>8.8475418786943383</v>
      </c>
      <c r="L23" s="11">
        <v>11.598366415658473</v>
      </c>
      <c r="M23" s="9">
        <v>21.98970671</v>
      </c>
      <c r="N23" s="9">
        <v>163.2843603</v>
      </c>
    </row>
    <row r="24" spans="1:16" x14ac:dyDescent="0.25">
      <c r="A24">
        <v>4048</v>
      </c>
      <c r="B24" s="1">
        <v>0.2</v>
      </c>
      <c r="C24" s="8">
        <v>0.27</v>
      </c>
      <c r="D24" s="4">
        <v>0.1</v>
      </c>
      <c r="E24" s="4" t="s">
        <v>59</v>
      </c>
      <c r="F24" s="4">
        <v>0.8</v>
      </c>
      <c r="G24" s="8" t="s">
        <v>51</v>
      </c>
      <c r="H24" s="4">
        <v>0.5</v>
      </c>
      <c r="I24" s="8" t="s">
        <v>51</v>
      </c>
      <c r="J24" s="3" t="s">
        <v>51</v>
      </c>
      <c r="K24" s="11">
        <v>5.9852806426869849</v>
      </c>
      <c r="L24" s="11">
        <v>15.793011392534718</v>
      </c>
      <c r="M24" s="9">
        <v>21.895528070000001</v>
      </c>
      <c r="N24" s="9">
        <v>164.72436880000001</v>
      </c>
    </row>
    <row r="25" spans="1:16" x14ac:dyDescent="0.25">
      <c r="A25">
        <v>2247</v>
      </c>
      <c r="B25" s="3">
        <v>0.24</v>
      </c>
      <c r="C25" s="8">
        <v>0.27</v>
      </c>
      <c r="D25" s="4">
        <v>0.1</v>
      </c>
      <c r="E25" s="7" t="s">
        <v>61</v>
      </c>
      <c r="F25" s="2">
        <v>1.8</v>
      </c>
      <c r="G25" s="8" t="s">
        <v>51</v>
      </c>
      <c r="H25" s="4">
        <v>0.5</v>
      </c>
      <c r="I25" s="8" t="s">
        <v>51</v>
      </c>
      <c r="J25" t="s">
        <v>52</v>
      </c>
      <c r="K25" s="11">
        <v>8.4699310475979406</v>
      </c>
      <c r="L25" s="11">
        <v>11.290629702598682</v>
      </c>
      <c r="M25" s="9">
        <v>21.216621069999999</v>
      </c>
      <c r="N25" s="9">
        <v>164.8710738</v>
      </c>
    </row>
    <row r="26" spans="1:16" x14ac:dyDescent="0.25">
      <c r="A26">
        <v>2255</v>
      </c>
      <c r="B26" s="1">
        <v>0.2</v>
      </c>
      <c r="C26" s="8">
        <v>0.27</v>
      </c>
      <c r="D26" s="4">
        <v>0.1</v>
      </c>
      <c r="E26" s="7" t="str">
        <f>E25</f>
        <v>Ug=1 , g=0,26</v>
      </c>
      <c r="F26" s="2">
        <v>1.8</v>
      </c>
      <c r="G26" s="8" t="s">
        <v>51</v>
      </c>
      <c r="H26" s="4">
        <v>0.5</v>
      </c>
      <c r="I26" s="8" t="s">
        <v>51</v>
      </c>
      <c r="J26" s="8" t="s">
        <v>52</v>
      </c>
      <c r="K26" s="9">
        <v>7.7564071588913377</v>
      </c>
      <c r="L26" s="9">
        <v>11.684543782576364</v>
      </c>
      <c r="M26" s="9">
        <v>20.617426259999998</v>
      </c>
      <c r="N26" s="9">
        <v>166.45092869999999</v>
      </c>
    </row>
    <row r="27" spans="1:16" x14ac:dyDescent="0.25">
      <c r="A27">
        <v>2023</v>
      </c>
      <c r="B27" s="3">
        <v>0.24</v>
      </c>
      <c r="C27" s="8">
        <v>0.27</v>
      </c>
      <c r="D27" s="4">
        <v>0.1</v>
      </c>
      <c r="E27" s="7" t="str">
        <f t="shared" ref="E27:E30" si="1">E26</f>
        <v>Ug=1 , g=0,26</v>
      </c>
      <c r="F27" s="4">
        <v>0.8</v>
      </c>
      <c r="G27" s="8" t="s">
        <v>51</v>
      </c>
      <c r="H27" s="4">
        <v>0.5</v>
      </c>
      <c r="I27" s="8" t="s">
        <v>51</v>
      </c>
      <c r="J27" s="8" t="s">
        <v>52</v>
      </c>
      <c r="K27" s="9">
        <v>7.3072520707013409</v>
      </c>
      <c r="L27" s="9">
        <v>12.120702984124048</v>
      </c>
      <c r="M27" s="9">
        <v>20.406478759999999</v>
      </c>
      <c r="N27" s="9">
        <v>167.0666185</v>
      </c>
    </row>
    <row r="28" spans="1:16" x14ac:dyDescent="0.25">
      <c r="A28">
        <v>2031</v>
      </c>
      <c r="B28" s="1">
        <v>0.2</v>
      </c>
      <c r="C28" s="8">
        <v>0.27</v>
      </c>
      <c r="D28" s="4">
        <v>0.1</v>
      </c>
      <c r="E28" s="7" t="str">
        <f t="shared" si="1"/>
        <v>Ug=1 , g=0,26</v>
      </c>
      <c r="F28" s="4">
        <v>0.8</v>
      </c>
      <c r="G28" s="8" t="s">
        <v>51</v>
      </c>
      <c r="H28" s="4">
        <v>0.5</v>
      </c>
      <c r="I28" s="8" t="s">
        <v>51</v>
      </c>
      <c r="J28" s="8" t="s">
        <v>52</v>
      </c>
      <c r="K28" s="9">
        <v>6.6294168173148176</v>
      </c>
      <c r="L28" s="9">
        <v>12.54669608229111</v>
      </c>
      <c r="M28" s="9">
        <v>19.882994539999999</v>
      </c>
      <c r="N28" s="9">
        <v>168.7394496</v>
      </c>
    </row>
    <row r="29" spans="1:16" x14ac:dyDescent="0.25">
      <c r="A29">
        <v>2039</v>
      </c>
      <c r="B29" s="2">
        <v>0.15</v>
      </c>
      <c r="C29" s="8">
        <v>0.27</v>
      </c>
      <c r="D29" s="4">
        <v>0.1</v>
      </c>
      <c r="E29" s="7" t="str">
        <f t="shared" si="1"/>
        <v>Ug=1 , g=0,26</v>
      </c>
      <c r="F29" s="4">
        <v>0.8</v>
      </c>
      <c r="G29" s="8" t="s">
        <v>51</v>
      </c>
      <c r="H29" s="4">
        <v>0.5</v>
      </c>
      <c r="I29" s="8" t="s">
        <v>51</v>
      </c>
      <c r="J29" s="8" t="s">
        <v>52</v>
      </c>
      <c r="K29" s="9">
        <v>5.8067657926110918</v>
      </c>
      <c r="L29" s="9">
        <v>13.130090941995928</v>
      </c>
      <c r="M29" s="9">
        <v>19.306315900000001</v>
      </c>
      <c r="N29" s="9">
        <v>171.55620859999999</v>
      </c>
    </row>
    <row r="30" spans="1:16" x14ac:dyDescent="0.25">
      <c r="A30">
        <v>2047</v>
      </c>
      <c r="B30" s="4">
        <v>0.1</v>
      </c>
      <c r="C30" s="8">
        <v>0.27</v>
      </c>
      <c r="D30" s="4">
        <v>0.1</v>
      </c>
      <c r="E30" s="7" t="str">
        <f t="shared" si="1"/>
        <v>Ug=1 , g=0,26</v>
      </c>
      <c r="F30" s="4">
        <v>0.8</v>
      </c>
      <c r="G30" s="8" t="s">
        <v>51</v>
      </c>
      <c r="H30" s="4">
        <v>0.5</v>
      </c>
      <c r="I30" s="8" t="s">
        <v>51</v>
      </c>
      <c r="J30" s="8" t="s">
        <v>52</v>
      </c>
      <c r="K30" s="9">
        <v>5.0128674249667178</v>
      </c>
      <c r="L30" s="9">
        <v>13.772489650924847</v>
      </c>
      <c r="M30" s="9">
        <v>18.81992443</v>
      </c>
      <c r="N30" s="9">
        <v>174.5011188</v>
      </c>
      <c r="O30">
        <f>N30-N2</f>
        <v>32.988244000000009</v>
      </c>
      <c r="P30">
        <f>O30*R1</f>
        <v>54430.602600000013</v>
      </c>
    </row>
    <row r="32" spans="1:16" x14ac:dyDescent="0.25">
      <c r="E32">
        <v>3</v>
      </c>
      <c r="F32" t="s">
        <v>12</v>
      </c>
      <c r="G32" t="s">
        <v>13</v>
      </c>
    </row>
    <row r="33" spans="1:13" x14ac:dyDescent="0.25">
      <c r="E33">
        <v>5</v>
      </c>
      <c r="F33" t="s">
        <v>15</v>
      </c>
      <c r="G33" t="s">
        <v>14</v>
      </c>
    </row>
    <row r="35" spans="1:13" x14ac:dyDescent="0.25">
      <c r="A35">
        <v>1218</v>
      </c>
      <c r="B35">
        <v>0.24</v>
      </c>
      <c r="C35">
        <v>1</v>
      </c>
      <c r="D35">
        <v>0.24</v>
      </c>
      <c r="E35">
        <v>2</v>
      </c>
      <c r="F35">
        <v>2.8</v>
      </c>
      <c r="G35">
        <v>5.4</v>
      </c>
      <c r="H35">
        <v>0</v>
      </c>
      <c r="I35">
        <v>2</v>
      </c>
      <c r="J35" s="9">
        <v>41.92</v>
      </c>
      <c r="K35" s="9">
        <v>7.38</v>
      </c>
      <c r="L35" s="9">
        <v>62.17</v>
      </c>
      <c r="M35" s="9">
        <v>154.25</v>
      </c>
    </row>
    <row r="36" spans="1:13" x14ac:dyDescent="0.25">
      <c r="J36" s="9"/>
      <c r="K36" s="9"/>
      <c r="L36" s="9"/>
      <c r="M36" s="9"/>
    </row>
    <row r="37" spans="1:13" x14ac:dyDescent="0.25">
      <c r="B37">
        <v>0.24</v>
      </c>
      <c r="C37">
        <v>1</v>
      </c>
      <c r="D37">
        <v>0.2</v>
      </c>
      <c r="E37">
        <v>3</v>
      </c>
      <c r="F37">
        <v>1.8</v>
      </c>
      <c r="G37">
        <v>1.4</v>
      </c>
      <c r="H37">
        <v>0</v>
      </c>
      <c r="I37">
        <v>2</v>
      </c>
      <c r="J37" s="9">
        <v>21.47</v>
      </c>
      <c r="K37" s="9">
        <v>7.4042972552415911</v>
      </c>
      <c r="L37" s="9">
        <v>35.039380800000004</v>
      </c>
      <c r="M37" s="9">
        <v>141.51287479999999</v>
      </c>
    </row>
    <row r="38" spans="1:13" x14ac:dyDescent="0.25">
      <c r="B38">
        <v>0.24</v>
      </c>
      <c r="C38">
        <v>1</v>
      </c>
      <c r="D38">
        <v>0.2</v>
      </c>
      <c r="E38">
        <v>5</v>
      </c>
      <c r="F38">
        <v>1.8</v>
      </c>
      <c r="G38">
        <v>1.4</v>
      </c>
      <c r="H38">
        <v>0</v>
      </c>
      <c r="I38">
        <v>2</v>
      </c>
      <c r="J38" s="9">
        <v>16.93</v>
      </c>
      <c r="K38" s="9">
        <v>10.638877453176679</v>
      </c>
      <c r="L38" s="9">
        <v>31.865081719999999</v>
      </c>
      <c r="M38" s="9">
        <v>142.2684271</v>
      </c>
    </row>
    <row r="39" spans="1:13" x14ac:dyDescent="0.25">
      <c r="B39">
        <v>0.24</v>
      </c>
      <c r="C39">
        <v>1</v>
      </c>
      <c r="D39">
        <v>0.2</v>
      </c>
      <c r="E39">
        <v>3</v>
      </c>
      <c r="F39">
        <v>1.8</v>
      </c>
      <c r="G39">
        <v>0.5</v>
      </c>
      <c r="H39">
        <v>0</v>
      </c>
      <c r="I39">
        <v>2</v>
      </c>
      <c r="J39" s="9">
        <v>17.41</v>
      </c>
      <c r="K39" s="9">
        <v>8.7839282041571174</v>
      </c>
      <c r="L39" s="9">
        <v>30.869741659999999</v>
      </c>
      <c r="M39" s="9">
        <v>142.35299910000001</v>
      </c>
    </row>
    <row r="40" spans="1:13" x14ac:dyDescent="0.25">
      <c r="B40">
        <v>0.2</v>
      </c>
      <c r="C40">
        <v>1</v>
      </c>
      <c r="D40">
        <v>0.2</v>
      </c>
      <c r="E40">
        <v>3</v>
      </c>
      <c r="F40">
        <v>1.8</v>
      </c>
      <c r="G40">
        <v>0.5</v>
      </c>
      <c r="H40">
        <v>0</v>
      </c>
      <c r="I40">
        <v>2</v>
      </c>
      <c r="J40" s="9">
        <v>16.558952275905</v>
      </c>
      <c r="K40" s="9">
        <v>9.025755344811774</v>
      </c>
      <c r="L40" s="9">
        <v>29.95358285</v>
      </c>
      <c r="M40" s="9">
        <v>143.4912688</v>
      </c>
    </row>
    <row r="41" spans="1:13" x14ac:dyDescent="0.25">
      <c r="B41">
        <v>0.2</v>
      </c>
      <c r="C41">
        <v>1</v>
      </c>
      <c r="D41">
        <v>0.2</v>
      </c>
      <c r="E41">
        <v>5</v>
      </c>
      <c r="F41">
        <v>0.8</v>
      </c>
      <c r="G41">
        <v>0.5</v>
      </c>
      <c r="H41">
        <v>0</v>
      </c>
      <c r="I41">
        <v>1</v>
      </c>
      <c r="J41" s="9">
        <v>7.5887636190618659</v>
      </c>
      <c r="K41" s="9">
        <v>15.035048227402172</v>
      </c>
      <c r="L41" s="9">
        <v>23.35450363</v>
      </c>
      <c r="M41" s="9">
        <v>154.02569339999999</v>
      </c>
    </row>
    <row r="42" spans="1:13" x14ac:dyDescent="0.25">
      <c r="B42">
        <v>0.1</v>
      </c>
      <c r="C42">
        <v>1</v>
      </c>
      <c r="D42">
        <v>0.1</v>
      </c>
      <c r="E42">
        <v>3</v>
      </c>
      <c r="F42">
        <v>0.8</v>
      </c>
      <c r="G42">
        <v>0.5</v>
      </c>
      <c r="H42">
        <v>0</v>
      </c>
      <c r="I42">
        <v>1</v>
      </c>
      <c r="J42" s="9">
        <v>5.0128674249667178</v>
      </c>
      <c r="K42" s="9">
        <v>13.772489650924847</v>
      </c>
      <c r="L42" s="9">
        <v>18.81992443</v>
      </c>
      <c r="M42" s="9">
        <v>174.5011188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workbookViewId="0">
      <selection activeCell="E15" sqref="E15"/>
    </sheetView>
  </sheetViews>
  <sheetFormatPr defaultRowHeight="15" x14ac:dyDescent="0.25"/>
  <cols>
    <col min="5" max="5" width="13.7109375" customWidth="1"/>
    <col min="10" max="10" width="8.42578125" customWidth="1"/>
    <col min="11" max="11" width="8.7109375" customWidth="1"/>
    <col min="12" max="12" width="8.85546875" style="8" customWidth="1"/>
    <col min="14" max="14" width="10.42578125" customWidth="1"/>
  </cols>
  <sheetData>
    <row r="1" spans="1:14" x14ac:dyDescent="0.25">
      <c r="A1" t="s">
        <v>1</v>
      </c>
      <c r="B1" s="6" t="s">
        <v>2</v>
      </c>
      <c r="C1" s="6" t="s">
        <v>3</v>
      </c>
      <c r="D1" s="6" t="s">
        <v>4</v>
      </c>
      <c r="E1" s="6" t="s">
        <v>5</v>
      </c>
      <c r="F1" s="6" t="s">
        <v>6</v>
      </c>
      <c r="G1" s="6" t="s">
        <v>7</v>
      </c>
      <c r="H1" s="6" t="s">
        <v>8</v>
      </c>
      <c r="I1" s="6" t="s">
        <v>9</v>
      </c>
      <c r="J1" s="6" t="s">
        <v>57</v>
      </c>
      <c r="K1" t="s">
        <v>55</v>
      </c>
      <c r="L1" s="8" t="s">
        <v>30</v>
      </c>
      <c r="M1" t="s">
        <v>56</v>
      </c>
      <c r="N1" t="s">
        <v>31</v>
      </c>
    </row>
    <row r="2" spans="1:14" x14ac:dyDescent="0.25">
      <c r="A2" s="6">
        <v>4259</v>
      </c>
      <c r="B2" s="3">
        <v>0.24</v>
      </c>
      <c r="C2">
        <v>0.27</v>
      </c>
      <c r="D2" s="7">
        <v>0.2</v>
      </c>
      <c r="E2" s="4" t="s">
        <v>59</v>
      </c>
      <c r="F2" s="2">
        <v>1.8</v>
      </c>
      <c r="G2" t="s">
        <v>51</v>
      </c>
      <c r="H2" s="4">
        <v>0.5</v>
      </c>
      <c r="I2" t="s">
        <v>51</v>
      </c>
      <c r="J2" s="4" t="s">
        <v>52</v>
      </c>
      <c r="K2" s="9">
        <v>8.9624000000000006</v>
      </c>
      <c r="L2" s="9">
        <v>13.358000000000001</v>
      </c>
      <c r="M2" s="9">
        <v>23.7</v>
      </c>
      <c r="N2" s="9">
        <v>103.11</v>
      </c>
    </row>
    <row r="3" spans="1:14" x14ac:dyDescent="0.25">
      <c r="A3" s="6">
        <v>4267</v>
      </c>
      <c r="B3" s="7">
        <v>0.2</v>
      </c>
      <c r="C3" s="8">
        <v>0.27</v>
      </c>
      <c r="D3" s="7">
        <v>0.2</v>
      </c>
      <c r="E3" s="4" t="str">
        <f>E2</f>
        <v>Ug=0,6, g=0,4</v>
      </c>
      <c r="F3" s="2">
        <v>1.8</v>
      </c>
      <c r="G3" s="8" t="s">
        <v>51</v>
      </c>
      <c r="H3" s="4">
        <v>0.5</v>
      </c>
      <c r="I3" s="8" t="s">
        <v>51</v>
      </c>
      <c r="J3" s="4" t="s">
        <v>52</v>
      </c>
      <c r="K3" s="9">
        <v>8.0366999999999997</v>
      </c>
      <c r="L3" s="9">
        <v>13.965</v>
      </c>
      <c r="M3" s="9">
        <v>23</v>
      </c>
      <c r="N3" s="9">
        <v>103.67</v>
      </c>
    </row>
    <row r="4" spans="1:14" x14ac:dyDescent="0.25">
      <c r="A4" s="6">
        <v>4035</v>
      </c>
      <c r="B4" s="3">
        <v>0.24</v>
      </c>
      <c r="C4" s="8">
        <v>0.27</v>
      </c>
      <c r="D4" s="7">
        <v>0.2</v>
      </c>
      <c r="E4" s="4" t="str">
        <f t="shared" ref="E4:E11" si="0">E3</f>
        <v>Ug=0,6, g=0,4</v>
      </c>
      <c r="F4" s="4">
        <v>0.8</v>
      </c>
      <c r="G4" s="8" t="s">
        <v>51</v>
      </c>
      <c r="H4" s="4">
        <v>0.5</v>
      </c>
      <c r="I4" s="8" t="s">
        <v>51</v>
      </c>
      <c r="J4" s="4" t="s">
        <v>52</v>
      </c>
      <c r="K4" s="9">
        <v>7.5608000000000004</v>
      </c>
      <c r="L4" s="9">
        <v>14.443</v>
      </c>
      <c r="M4" s="9">
        <v>22.79</v>
      </c>
      <c r="N4" s="9">
        <v>104.39</v>
      </c>
    </row>
    <row r="5" spans="1:14" x14ac:dyDescent="0.25">
      <c r="A5" s="6">
        <v>4043</v>
      </c>
      <c r="B5" s="7">
        <v>0.2</v>
      </c>
      <c r="C5" s="8">
        <v>0.27</v>
      </c>
      <c r="D5" s="7">
        <v>0.2</v>
      </c>
      <c r="E5" s="4" t="str">
        <f t="shared" si="0"/>
        <v>Ug=0,6, g=0,4</v>
      </c>
      <c r="F5" s="4">
        <v>0.8</v>
      </c>
      <c r="G5" s="8" t="s">
        <v>51</v>
      </c>
      <c r="H5" s="4">
        <v>0.5</v>
      </c>
      <c r="I5" s="8" t="s">
        <v>51</v>
      </c>
      <c r="J5" s="4" t="s">
        <v>52</v>
      </c>
      <c r="K5" s="9">
        <v>6.6742999999999997</v>
      </c>
      <c r="L5" s="9">
        <v>15.096</v>
      </c>
      <c r="M5" s="9">
        <v>22.19</v>
      </c>
      <c r="N5" s="9">
        <v>105.03</v>
      </c>
    </row>
    <row r="6" spans="1:14" x14ac:dyDescent="0.25">
      <c r="A6" s="6">
        <v>4051</v>
      </c>
      <c r="B6" s="2">
        <v>0.15</v>
      </c>
      <c r="C6" s="8">
        <v>0.27</v>
      </c>
      <c r="D6" s="7">
        <v>0.2</v>
      </c>
      <c r="E6" s="4" t="str">
        <f t="shared" si="0"/>
        <v>Ug=0,6, g=0,4</v>
      </c>
      <c r="F6" s="4">
        <v>0.8</v>
      </c>
      <c r="G6" s="8" t="s">
        <v>51</v>
      </c>
      <c r="H6" s="4">
        <v>0.5</v>
      </c>
      <c r="I6" s="8" t="s">
        <v>51</v>
      </c>
      <c r="J6" s="4" t="s">
        <v>52</v>
      </c>
      <c r="K6" s="9">
        <v>5.6246999999999998</v>
      </c>
      <c r="L6" s="9">
        <v>15.943</v>
      </c>
      <c r="M6" s="9">
        <v>21.55</v>
      </c>
      <c r="N6" s="9">
        <v>107.08</v>
      </c>
    </row>
    <row r="7" spans="1:14" x14ac:dyDescent="0.25">
      <c r="A7" s="6">
        <v>4059</v>
      </c>
      <c r="B7" s="4">
        <v>0.1</v>
      </c>
      <c r="C7" s="8">
        <v>0.27</v>
      </c>
      <c r="D7" s="7">
        <v>0.2</v>
      </c>
      <c r="E7" s="4" t="str">
        <f t="shared" si="0"/>
        <v>Ug=0,6, g=0,4</v>
      </c>
      <c r="F7" s="4">
        <v>0.8</v>
      </c>
      <c r="G7" s="8" t="s">
        <v>51</v>
      </c>
      <c r="H7" s="4">
        <v>0.5</v>
      </c>
      <c r="I7" s="8" t="s">
        <v>51</v>
      </c>
      <c r="J7" s="4" t="s">
        <v>52</v>
      </c>
      <c r="K7" s="9">
        <v>4.7138999999999998</v>
      </c>
      <c r="L7" s="9">
        <v>16.731000000000002</v>
      </c>
      <c r="M7" s="9">
        <v>21.04</v>
      </c>
      <c r="N7" s="9">
        <v>109.25</v>
      </c>
    </row>
    <row r="8" spans="1:14" x14ac:dyDescent="0.25">
      <c r="A8" s="6">
        <v>4037</v>
      </c>
      <c r="B8" s="3">
        <v>0.24</v>
      </c>
      <c r="C8" s="8">
        <v>0.27</v>
      </c>
      <c r="D8" s="2">
        <v>0.15</v>
      </c>
      <c r="E8" s="4" t="str">
        <f t="shared" si="0"/>
        <v>Ug=0,6, g=0,4</v>
      </c>
      <c r="F8" s="4">
        <v>0.8</v>
      </c>
      <c r="G8" s="8" t="s">
        <v>51</v>
      </c>
      <c r="H8" s="4">
        <v>0.5</v>
      </c>
      <c r="I8" s="8" t="s">
        <v>51</v>
      </c>
      <c r="J8" s="4" t="s">
        <v>52</v>
      </c>
      <c r="K8" s="9">
        <v>5.2549000000000001</v>
      </c>
      <c r="L8" s="9">
        <v>15.842000000000001</v>
      </c>
      <c r="M8" s="9">
        <v>20.97</v>
      </c>
      <c r="N8" s="9">
        <v>114.01</v>
      </c>
    </row>
    <row r="9" spans="1:14" x14ac:dyDescent="0.25">
      <c r="A9" s="6">
        <v>4045</v>
      </c>
      <c r="B9" s="7">
        <v>0.2</v>
      </c>
      <c r="C9" s="8">
        <v>0.27</v>
      </c>
      <c r="D9" s="2">
        <v>0.15</v>
      </c>
      <c r="E9" s="4" t="str">
        <f t="shared" si="0"/>
        <v>Ug=0,6, g=0,4</v>
      </c>
      <c r="F9" s="4">
        <v>0.8</v>
      </c>
      <c r="G9" s="8" t="s">
        <v>51</v>
      </c>
      <c r="H9" s="4">
        <v>0.5</v>
      </c>
      <c r="I9" s="8" t="s">
        <v>51</v>
      </c>
      <c r="J9" s="4" t="s">
        <v>52</v>
      </c>
      <c r="K9" s="9">
        <v>4.4470000000000001</v>
      </c>
      <c r="L9" s="9">
        <v>16.568000000000001</v>
      </c>
      <c r="M9" s="9">
        <v>20.54</v>
      </c>
      <c r="N9" s="9">
        <v>114.79</v>
      </c>
    </row>
    <row r="10" spans="1:14" x14ac:dyDescent="0.25">
      <c r="A10" s="6">
        <v>4277</v>
      </c>
      <c r="B10" s="2">
        <v>0.15</v>
      </c>
      <c r="C10" s="8">
        <v>0.27</v>
      </c>
      <c r="D10" s="2">
        <v>0.15</v>
      </c>
      <c r="E10" s="4" t="str">
        <f t="shared" si="0"/>
        <v>Ug=0,6, g=0,4</v>
      </c>
      <c r="F10" s="2">
        <v>1.8</v>
      </c>
      <c r="G10" s="8" t="s">
        <v>51</v>
      </c>
      <c r="H10" s="4">
        <v>0.5</v>
      </c>
      <c r="I10" s="8" t="s">
        <v>51</v>
      </c>
      <c r="J10" s="4" t="s">
        <v>52</v>
      </c>
      <c r="K10" s="9">
        <v>4.6736000000000004</v>
      </c>
      <c r="L10" s="9">
        <v>16.192</v>
      </c>
      <c r="M10" s="9">
        <v>20.51</v>
      </c>
      <c r="N10" s="9">
        <v>115.36</v>
      </c>
    </row>
    <row r="11" spans="1:14" x14ac:dyDescent="0.25">
      <c r="A11" s="6">
        <v>4263</v>
      </c>
      <c r="B11" s="3">
        <v>0.24</v>
      </c>
      <c r="C11" s="8">
        <v>0.27</v>
      </c>
      <c r="D11" s="4">
        <v>0.1</v>
      </c>
      <c r="E11" s="4" t="str">
        <f t="shared" si="0"/>
        <v>Ug=0,6, g=0,4</v>
      </c>
      <c r="F11" s="2">
        <v>1.8</v>
      </c>
      <c r="G11" s="8" t="s">
        <v>51</v>
      </c>
      <c r="H11" s="4">
        <v>0.5</v>
      </c>
      <c r="I11" s="8" t="s">
        <v>51</v>
      </c>
      <c r="J11" s="4" t="s">
        <v>52</v>
      </c>
      <c r="K11" s="9">
        <v>4.3638000000000003</v>
      </c>
      <c r="L11" s="9">
        <v>16.071000000000002</v>
      </c>
      <c r="M11" s="9">
        <v>19.989999999999998</v>
      </c>
      <c r="N11" s="9">
        <v>116.28</v>
      </c>
    </row>
    <row r="12" spans="1:14" x14ac:dyDescent="0.25">
      <c r="A12" s="6">
        <v>2255</v>
      </c>
      <c r="B12" s="7">
        <v>0.2</v>
      </c>
      <c r="C12" s="8">
        <v>0.27</v>
      </c>
      <c r="D12" s="4">
        <v>0.1</v>
      </c>
      <c r="E12" s="2" t="s">
        <v>61</v>
      </c>
      <c r="F12" s="2">
        <v>1.8</v>
      </c>
      <c r="G12" s="8" t="s">
        <v>51</v>
      </c>
      <c r="H12" s="4">
        <v>0.5</v>
      </c>
      <c r="I12" s="8" t="s">
        <v>51</v>
      </c>
      <c r="J12" s="4" t="s">
        <v>52</v>
      </c>
      <c r="K12" s="9">
        <v>6.9665999999999997</v>
      </c>
      <c r="L12" s="9">
        <v>11.781000000000001</v>
      </c>
      <c r="M12" s="9">
        <v>19.649999999999999</v>
      </c>
      <c r="N12" s="9">
        <v>117.01</v>
      </c>
    </row>
    <row r="13" spans="1:14" x14ac:dyDescent="0.25">
      <c r="A13" s="6">
        <v>4271</v>
      </c>
      <c r="B13" s="7">
        <v>0.2</v>
      </c>
      <c r="C13" s="8">
        <v>0.27</v>
      </c>
      <c r="D13" s="4">
        <v>0.1</v>
      </c>
      <c r="E13" s="4" t="s">
        <v>53</v>
      </c>
      <c r="F13" s="2">
        <v>1.8</v>
      </c>
      <c r="G13" s="8" t="s">
        <v>51</v>
      </c>
      <c r="H13" s="4">
        <v>0.5</v>
      </c>
      <c r="I13" s="8" t="s">
        <v>51</v>
      </c>
      <c r="J13" s="4" t="s">
        <v>52</v>
      </c>
      <c r="K13" s="9">
        <v>3.5960999999999999</v>
      </c>
      <c r="L13" s="9">
        <v>16.821000000000002</v>
      </c>
      <c r="M13" s="9">
        <v>19.63</v>
      </c>
      <c r="N13" s="9">
        <v>117.13</v>
      </c>
    </row>
    <row r="14" spans="1:14" x14ac:dyDescent="0.25">
      <c r="A14" s="6">
        <v>2023</v>
      </c>
      <c r="B14" s="3">
        <v>0.24</v>
      </c>
      <c r="C14" s="8">
        <v>0.27</v>
      </c>
      <c r="D14" s="4">
        <v>0.1</v>
      </c>
      <c r="E14" s="2" t="s">
        <v>61</v>
      </c>
      <c r="F14" s="4">
        <v>0.8</v>
      </c>
      <c r="G14" s="8" t="s">
        <v>51</v>
      </c>
      <c r="H14" s="4">
        <v>0.5</v>
      </c>
      <c r="I14" s="8" t="s">
        <v>51</v>
      </c>
      <c r="J14" s="4" t="s">
        <v>52</v>
      </c>
      <c r="K14" s="9">
        <v>6.7015000000000002</v>
      </c>
      <c r="L14" s="9">
        <v>12.081</v>
      </c>
      <c r="M14" s="9">
        <v>19.57</v>
      </c>
      <c r="N14" s="9">
        <v>117.82</v>
      </c>
    </row>
    <row r="15" spans="1:14" x14ac:dyDescent="0.25">
      <c r="A15" s="6">
        <v>2031</v>
      </c>
      <c r="B15" s="7">
        <v>0.2</v>
      </c>
      <c r="C15" s="8">
        <v>0.27</v>
      </c>
      <c r="D15" s="4">
        <v>0.1</v>
      </c>
      <c r="E15" s="2" t="str">
        <f>E14</f>
        <v>Ug=1 , g=0,26</v>
      </c>
      <c r="F15" s="4">
        <v>0.8</v>
      </c>
      <c r="G15" s="8" t="s">
        <v>51</v>
      </c>
      <c r="H15" s="4">
        <v>0.5</v>
      </c>
      <c r="I15" s="8" t="s">
        <v>51</v>
      </c>
      <c r="J15" s="4" t="s">
        <v>52</v>
      </c>
      <c r="K15" s="9">
        <v>5.8342000000000001</v>
      </c>
      <c r="L15" s="9">
        <v>12.728999999999999</v>
      </c>
      <c r="M15" s="9">
        <v>18.989999999999998</v>
      </c>
      <c r="N15" s="9">
        <v>118.5</v>
      </c>
    </row>
    <row r="16" spans="1:14" x14ac:dyDescent="0.25">
      <c r="A16" s="6">
        <v>2263</v>
      </c>
      <c r="B16" s="2">
        <v>0.15</v>
      </c>
      <c r="C16" s="8">
        <v>0.27</v>
      </c>
      <c r="D16" s="4">
        <v>0.1</v>
      </c>
      <c r="E16" s="12" t="str">
        <f t="shared" ref="E16:E19" si="1">E15</f>
        <v>Ug=1 , g=0,26</v>
      </c>
      <c r="F16" s="2">
        <v>1.8</v>
      </c>
      <c r="G16" s="8" t="s">
        <v>51</v>
      </c>
      <c r="H16" s="4">
        <v>0.5</v>
      </c>
      <c r="I16" s="8" t="s">
        <v>51</v>
      </c>
      <c r="J16" s="4" t="s">
        <v>52</v>
      </c>
      <c r="K16" s="9">
        <v>5.8876999999999997</v>
      </c>
      <c r="L16" s="9">
        <v>12.567</v>
      </c>
      <c r="M16" s="9">
        <v>18.920000000000002</v>
      </c>
      <c r="N16" s="9">
        <v>119.04</v>
      </c>
    </row>
    <row r="17" spans="1:16" x14ac:dyDescent="0.25">
      <c r="A17" s="6">
        <v>2039</v>
      </c>
      <c r="B17" s="2">
        <v>0.15</v>
      </c>
      <c r="C17" s="8">
        <v>0.27</v>
      </c>
      <c r="D17" s="4">
        <v>0.1</v>
      </c>
      <c r="E17" s="12" t="str">
        <f t="shared" si="1"/>
        <v>Ug=1 , g=0,26</v>
      </c>
      <c r="F17" s="4">
        <v>0.8</v>
      </c>
      <c r="G17" s="8" t="s">
        <v>51</v>
      </c>
      <c r="H17" s="4">
        <v>0.5</v>
      </c>
      <c r="I17" s="8" t="s">
        <v>51</v>
      </c>
      <c r="J17" s="4" t="s">
        <v>52</v>
      </c>
      <c r="K17" s="9">
        <v>4.8209</v>
      </c>
      <c r="L17" s="9">
        <v>13.561</v>
      </c>
      <c r="M17" s="9">
        <v>18.38</v>
      </c>
      <c r="N17" s="9">
        <v>120.63</v>
      </c>
    </row>
    <row r="18" spans="1:16" x14ac:dyDescent="0.25">
      <c r="A18" s="6">
        <v>2271</v>
      </c>
      <c r="B18" s="4">
        <v>0.1</v>
      </c>
      <c r="C18" s="8">
        <v>0.27</v>
      </c>
      <c r="D18" s="4">
        <v>0.1</v>
      </c>
      <c r="E18" s="12" t="str">
        <f t="shared" si="1"/>
        <v>Ug=1 , g=0,26</v>
      </c>
      <c r="F18" s="2">
        <v>1.8</v>
      </c>
      <c r="G18" s="8" t="s">
        <v>51</v>
      </c>
      <c r="H18" s="4">
        <v>0.5</v>
      </c>
      <c r="I18" s="8" t="s">
        <v>51</v>
      </c>
      <c r="J18" s="4" t="s">
        <v>52</v>
      </c>
      <c r="K18" s="9">
        <v>4.9642999999999997</v>
      </c>
      <c r="L18" s="9">
        <v>13.304</v>
      </c>
      <c r="M18" s="9">
        <v>18.34</v>
      </c>
      <c r="N18" s="9">
        <v>121.21</v>
      </c>
    </row>
    <row r="19" spans="1:16" x14ac:dyDescent="0.25">
      <c r="A19" s="6">
        <v>2047</v>
      </c>
      <c r="B19" s="4">
        <v>0.1</v>
      </c>
      <c r="C19" s="8">
        <v>0.27</v>
      </c>
      <c r="D19" s="4">
        <v>0.1</v>
      </c>
      <c r="E19" s="12" t="str">
        <f t="shared" si="1"/>
        <v>Ug=1 , g=0,26</v>
      </c>
      <c r="F19" s="4">
        <v>0.8</v>
      </c>
      <c r="G19" s="8" t="s">
        <v>51</v>
      </c>
      <c r="H19" s="4">
        <v>0.5</v>
      </c>
      <c r="I19" s="8" t="s">
        <v>51</v>
      </c>
      <c r="J19" s="4" t="s">
        <v>52</v>
      </c>
      <c r="K19" s="9">
        <v>3.9578000000000002</v>
      </c>
      <c r="L19" s="9">
        <v>14.337</v>
      </c>
      <c r="M19" s="9">
        <v>17.920000000000002</v>
      </c>
      <c r="N19" s="9">
        <v>122.89</v>
      </c>
    </row>
    <row r="20" spans="1:16" x14ac:dyDescent="0.25">
      <c r="J20" t="s">
        <v>19</v>
      </c>
    </row>
    <row r="21" spans="1:16" x14ac:dyDescent="0.25">
      <c r="A21" t="s">
        <v>32</v>
      </c>
      <c r="K21">
        <v>7.0284110593681737</v>
      </c>
      <c r="M21">
        <v>12.284353614455918</v>
      </c>
    </row>
    <row r="22" spans="1:16" x14ac:dyDescent="0.25">
      <c r="A22">
        <v>1218</v>
      </c>
      <c r="B22">
        <v>0.24</v>
      </c>
      <c r="C22">
        <v>1</v>
      </c>
      <c r="D22" s="4">
        <v>0.24</v>
      </c>
      <c r="E22" s="12">
        <v>2</v>
      </c>
      <c r="F22">
        <v>2.8</v>
      </c>
      <c r="G22">
        <v>1</v>
      </c>
      <c r="H22" s="4">
        <v>5.4</v>
      </c>
      <c r="I22">
        <v>0</v>
      </c>
      <c r="J22" s="4">
        <v>2</v>
      </c>
      <c r="K22">
        <v>40.590000000000003</v>
      </c>
      <c r="L22" s="4">
        <v>7.65</v>
      </c>
      <c r="M22">
        <v>59.58</v>
      </c>
      <c r="N22" s="4">
        <v>125.11</v>
      </c>
    </row>
    <row r="26" spans="1:16" x14ac:dyDescent="0.25">
      <c r="A26" t="s">
        <v>1</v>
      </c>
      <c r="B26" t="s">
        <v>2</v>
      </c>
      <c r="C26" t="s">
        <v>3</v>
      </c>
      <c r="D26" t="s">
        <v>4</v>
      </c>
      <c r="E26" t="s">
        <v>5</v>
      </c>
      <c r="F26" t="s">
        <v>6</v>
      </c>
      <c r="G26" t="s">
        <v>7</v>
      </c>
      <c r="H26" t="s">
        <v>8</v>
      </c>
      <c r="I26" t="s">
        <v>9</v>
      </c>
      <c r="J26" t="s">
        <v>10</v>
      </c>
      <c r="K26" t="s">
        <v>33</v>
      </c>
      <c r="L26" s="8" t="s">
        <v>34</v>
      </c>
      <c r="M26" t="s">
        <v>23</v>
      </c>
      <c r="N26" t="s">
        <v>35</v>
      </c>
    </row>
    <row r="27" spans="1:16" x14ac:dyDescent="0.25">
      <c r="A27">
        <v>4259</v>
      </c>
      <c r="B27">
        <v>0.24</v>
      </c>
      <c r="C27">
        <v>1</v>
      </c>
      <c r="D27">
        <v>0.2</v>
      </c>
      <c r="E27">
        <v>5</v>
      </c>
      <c r="F27">
        <v>1.8</v>
      </c>
      <c r="G27">
        <v>1</v>
      </c>
      <c r="H27">
        <v>0.5</v>
      </c>
      <c r="I27">
        <v>0</v>
      </c>
      <c r="J27">
        <v>1</v>
      </c>
      <c r="K27">
        <v>8.9624000000000006</v>
      </c>
      <c r="L27" s="8">
        <v>13.358000000000001</v>
      </c>
      <c r="M27">
        <v>23.7</v>
      </c>
      <c r="N27">
        <v>103.11</v>
      </c>
      <c r="P27" t="s">
        <v>36</v>
      </c>
    </row>
    <row r="28" spans="1:16" x14ac:dyDescent="0.25">
      <c r="A28">
        <v>4267</v>
      </c>
      <c r="B28">
        <v>0.2</v>
      </c>
      <c r="C28">
        <v>1</v>
      </c>
      <c r="D28">
        <v>0.2</v>
      </c>
      <c r="E28">
        <v>5</v>
      </c>
      <c r="F28">
        <v>1.8</v>
      </c>
      <c r="G28">
        <v>1</v>
      </c>
      <c r="H28">
        <v>0.5</v>
      </c>
      <c r="I28">
        <v>0</v>
      </c>
      <c r="J28">
        <v>1</v>
      </c>
      <c r="K28">
        <v>8.0366999999999997</v>
      </c>
      <c r="L28" s="8">
        <v>13.965</v>
      </c>
      <c r="M28">
        <v>23</v>
      </c>
      <c r="N28">
        <v>103.67</v>
      </c>
      <c r="P28" t="s">
        <v>37</v>
      </c>
    </row>
    <row r="29" spans="1:16" x14ac:dyDescent="0.25">
      <c r="A29">
        <v>4035</v>
      </c>
      <c r="B29">
        <v>0.24</v>
      </c>
      <c r="C29">
        <v>1</v>
      </c>
      <c r="D29">
        <v>0.2</v>
      </c>
      <c r="E29">
        <v>5</v>
      </c>
      <c r="F29">
        <v>0.8</v>
      </c>
      <c r="G29">
        <v>1</v>
      </c>
      <c r="H29">
        <v>0.5</v>
      </c>
      <c r="I29">
        <v>0</v>
      </c>
      <c r="J29">
        <v>1</v>
      </c>
      <c r="K29">
        <v>7.5608000000000004</v>
      </c>
      <c r="L29" s="8">
        <v>14.443</v>
      </c>
      <c r="M29">
        <v>22.79</v>
      </c>
      <c r="N29">
        <v>104.39</v>
      </c>
    </row>
    <row r="30" spans="1:16" x14ac:dyDescent="0.25">
      <c r="A30">
        <v>4043</v>
      </c>
      <c r="B30">
        <v>0.2</v>
      </c>
      <c r="C30">
        <v>1</v>
      </c>
      <c r="D30">
        <v>0.2</v>
      </c>
      <c r="E30">
        <v>5</v>
      </c>
      <c r="F30">
        <v>0.8</v>
      </c>
      <c r="G30">
        <v>1</v>
      </c>
      <c r="H30">
        <v>0.5</v>
      </c>
      <c r="I30">
        <v>0</v>
      </c>
      <c r="J30">
        <v>1</v>
      </c>
      <c r="K30">
        <v>6.6742999999999997</v>
      </c>
      <c r="L30" s="8">
        <v>15.096</v>
      </c>
      <c r="M30">
        <v>22.19</v>
      </c>
      <c r="N30">
        <v>105.03</v>
      </c>
      <c r="P30" t="s">
        <v>38</v>
      </c>
    </row>
    <row r="31" spans="1:16" x14ac:dyDescent="0.25">
      <c r="A31">
        <v>4051</v>
      </c>
      <c r="B31">
        <v>0.15</v>
      </c>
      <c r="C31">
        <v>1</v>
      </c>
      <c r="D31">
        <v>0.2</v>
      </c>
      <c r="E31">
        <v>5</v>
      </c>
      <c r="F31">
        <v>0.8</v>
      </c>
      <c r="G31">
        <v>1</v>
      </c>
      <c r="H31">
        <v>0.5</v>
      </c>
      <c r="I31">
        <v>0</v>
      </c>
      <c r="J31">
        <v>1</v>
      </c>
      <c r="K31">
        <v>5.6246999999999998</v>
      </c>
      <c r="L31" s="8">
        <v>15.943</v>
      </c>
      <c r="M31">
        <v>21.55</v>
      </c>
      <c r="N31">
        <v>107.08</v>
      </c>
      <c r="P31" t="s">
        <v>39</v>
      </c>
    </row>
    <row r="32" spans="1:16" x14ac:dyDescent="0.25">
      <c r="A32">
        <v>2047</v>
      </c>
      <c r="B32">
        <v>0.1</v>
      </c>
      <c r="C32">
        <v>1</v>
      </c>
      <c r="D32">
        <v>0.1</v>
      </c>
      <c r="E32">
        <v>3</v>
      </c>
      <c r="F32">
        <v>0.8</v>
      </c>
      <c r="G32">
        <v>1</v>
      </c>
      <c r="H32">
        <v>0.5</v>
      </c>
      <c r="I32">
        <v>0</v>
      </c>
      <c r="J32">
        <v>1</v>
      </c>
      <c r="K32">
        <v>3.9578000000000002</v>
      </c>
      <c r="L32" s="8">
        <v>14.337</v>
      </c>
      <c r="M32">
        <v>17.920000000000002</v>
      </c>
      <c r="N32">
        <v>122.89</v>
      </c>
    </row>
    <row r="33" spans="1:14" x14ac:dyDescent="0.25">
      <c r="J33" t="s">
        <v>19</v>
      </c>
    </row>
    <row r="34" spans="1:14" x14ac:dyDescent="0.25">
      <c r="A34" t="s">
        <v>32</v>
      </c>
      <c r="K34">
        <v>7.0284110593681737</v>
      </c>
      <c r="M34">
        <v>12.284353614455918</v>
      </c>
    </row>
    <row r="35" spans="1:14" x14ac:dyDescent="0.25">
      <c r="A35">
        <v>1218</v>
      </c>
      <c r="B35">
        <v>0.24</v>
      </c>
      <c r="C35">
        <v>1</v>
      </c>
      <c r="D35">
        <v>0.24</v>
      </c>
      <c r="E35">
        <v>2</v>
      </c>
      <c r="F35">
        <v>2.8</v>
      </c>
      <c r="G35">
        <v>1</v>
      </c>
      <c r="H35">
        <v>5.4</v>
      </c>
      <c r="I35">
        <v>0</v>
      </c>
      <c r="J35">
        <v>2</v>
      </c>
      <c r="K35">
        <v>40.590000000000003</v>
      </c>
      <c r="L35" s="8">
        <v>7.65</v>
      </c>
      <c r="M35">
        <v>59.58</v>
      </c>
      <c r="N35">
        <v>125.11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6"/>
  <sheetViews>
    <sheetView workbookViewId="0">
      <selection activeCell="L20" sqref="L20:W26"/>
    </sheetView>
  </sheetViews>
  <sheetFormatPr defaultRowHeight="15" x14ac:dyDescent="0.25"/>
  <sheetData>
    <row r="1" spans="1:24" x14ac:dyDescent="0.25">
      <c r="A1" t="s">
        <v>16</v>
      </c>
      <c r="X1" s="15">
        <v>0.04</v>
      </c>
    </row>
    <row r="2" spans="1:24" x14ac:dyDescent="0.25">
      <c r="A2">
        <v>2244</v>
      </c>
      <c r="B2">
        <v>30.3</v>
      </c>
      <c r="C2">
        <v>122.79</v>
      </c>
      <c r="D2" t="s">
        <v>17</v>
      </c>
      <c r="F2">
        <v>2244</v>
      </c>
      <c r="I2">
        <v>2244</v>
      </c>
      <c r="K2">
        <v>2244</v>
      </c>
      <c r="L2">
        <v>0.24</v>
      </c>
      <c r="M2">
        <v>1</v>
      </c>
      <c r="N2">
        <v>0.2</v>
      </c>
      <c r="O2">
        <v>3</v>
      </c>
      <c r="P2">
        <v>1.8</v>
      </c>
      <c r="Q2">
        <v>1</v>
      </c>
      <c r="R2">
        <v>0.5</v>
      </c>
      <c r="S2">
        <v>0</v>
      </c>
      <c r="T2">
        <v>2</v>
      </c>
      <c r="U2">
        <v>30.302586803016258</v>
      </c>
      <c r="V2">
        <v>122.78675301089325</v>
      </c>
      <c r="W2">
        <v>112.3</v>
      </c>
    </row>
    <row r="3" spans="1:24" x14ac:dyDescent="0.25">
      <c r="A3">
        <v>2252</v>
      </c>
      <c r="B3">
        <v>29.14</v>
      </c>
      <c r="C3">
        <v>122.8</v>
      </c>
      <c r="F3">
        <v>2252</v>
      </c>
      <c r="I3">
        <v>2252</v>
      </c>
      <c r="K3">
        <v>2252</v>
      </c>
      <c r="L3">
        <v>0.2</v>
      </c>
      <c r="M3">
        <v>1</v>
      </c>
      <c r="N3">
        <v>0.2</v>
      </c>
      <c r="O3">
        <v>3</v>
      </c>
      <c r="P3">
        <v>1.8</v>
      </c>
      <c r="Q3">
        <v>1</v>
      </c>
      <c r="R3">
        <v>0.5</v>
      </c>
      <c r="S3">
        <v>0</v>
      </c>
      <c r="T3">
        <v>2</v>
      </c>
      <c r="U3">
        <v>29.144874483567438</v>
      </c>
      <c r="V3">
        <v>122.80483806050886</v>
      </c>
      <c r="W3">
        <v>112.71</v>
      </c>
    </row>
    <row r="4" spans="1:24" x14ac:dyDescent="0.25">
      <c r="A4">
        <v>2260</v>
      </c>
      <c r="B4">
        <v>27.78</v>
      </c>
      <c r="C4">
        <v>122.99</v>
      </c>
      <c r="F4">
        <v>2260</v>
      </c>
      <c r="I4">
        <v>2260</v>
      </c>
      <c r="K4">
        <v>2260</v>
      </c>
      <c r="L4">
        <v>0.15</v>
      </c>
      <c r="M4">
        <v>1</v>
      </c>
      <c r="N4">
        <v>0.2</v>
      </c>
      <c r="O4">
        <v>3</v>
      </c>
      <c r="P4">
        <v>1.8</v>
      </c>
      <c r="Q4">
        <v>1</v>
      </c>
      <c r="R4">
        <v>0.5</v>
      </c>
      <c r="S4">
        <v>0</v>
      </c>
      <c r="T4">
        <v>2</v>
      </c>
      <c r="U4">
        <v>27.776657823396064</v>
      </c>
      <c r="V4">
        <v>122.98841819128145</v>
      </c>
      <c r="W4">
        <v>113.51</v>
      </c>
    </row>
    <row r="5" spans="1:24" x14ac:dyDescent="0.25">
      <c r="A5" s="7">
        <v>2036</v>
      </c>
      <c r="B5">
        <v>26.56</v>
      </c>
      <c r="C5">
        <v>124.53</v>
      </c>
      <c r="F5" s="3">
        <v>4268</v>
      </c>
      <c r="I5" t="s">
        <v>49</v>
      </c>
      <c r="K5" t="s">
        <v>50</v>
      </c>
    </row>
    <row r="6" spans="1:24" x14ac:dyDescent="0.25">
      <c r="A6" s="3">
        <v>2268</v>
      </c>
      <c r="B6">
        <v>26.51</v>
      </c>
      <c r="C6">
        <v>125.82</v>
      </c>
      <c r="F6" s="7">
        <v>2036</v>
      </c>
      <c r="I6">
        <v>2268</v>
      </c>
      <c r="L6">
        <v>0.1</v>
      </c>
      <c r="M6">
        <v>1</v>
      </c>
      <c r="N6">
        <v>0.2</v>
      </c>
      <c r="O6">
        <v>3</v>
      </c>
      <c r="P6">
        <v>1.8</v>
      </c>
      <c r="Q6">
        <v>1</v>
      </c>
      <c r="R6">
        <v>0.5</v>
      </c>
      <c r="S6">
        <v>0</v>
      </c>
      <c r="T6">
        <v>2</v>
      </c>
      <c r="U6">
        <v>26.512677486868704</v>
      </c>
      <c r="V6">
        <v>125.82246963383517</v>
      </c>
    </row>
    <row r="7" spans="1:24" x14ac:dyDescent="0.25">
      <c r="A7">
        <v>4276</v>
      </c>
      <c r="B7">
        <v>25.87</v>
      </c>
      <c r="C7">
        <v>125.85</v>
      </c>
      <c r="F7">
        <v>4276</v>
      </c>
      <c r="I7">
        <v>2267</v>
      </c>
      <c r="L7">
        <v>0.1</v>
      </c>
      <c r="M7">
        <v>1</v>
      </c>
      <c r="N7">
        <v>0.2</v>
      </c>
      <c r="O7">
        <v>3</v>
      </c>
      <c r="P7">
        <v>1.8</v>
      </c>
      <c r="Q7">
        <v>1</v>
      </c>
      <c r="R7">
        <v>0.5</v>
      </c>
      <c r="S7">
        <v>0</v>
      </c>
      <c r="T7">
        <v>1</v>
      </c>
      <c r="U7">
        <v>22.998021002170468</v>
      </c>
      <c r="V7">
        <v>130.53603150843571</v>
      </c>
    </row>
    <row r="8" spans="1:24" x14ac:dyDescent="0.25">
      <c r="A8" s="7">
        <v>2251</v>
      </c>
      <c r="B8">
        <v>25.22</v>
      </c>
      <c r="C8">
        <v>126.86</v>
      </c>
      <c r="F8" s="3">
        <v>4044</v>
      </c>
      <c r="I8">
        <v>2487</v>
      </c>
    </row>
    <row r="9" spans="1:24" x14ac:dyDescent="0.25">
      <c r="A9" s="7">
        <v>2259</v>
      </c>
      <c r="B9">
        <v>24.05</v>
      </c>
      <c r="C9">
        <v>127.37</v>
      </c>
      <c r="F9" s="7">
        <v>2251</v>
      </c>
      <c r="I9">
        <v>2048</v>
      </c>
      <c r="K9">
        <v>2048</v>
      </c>
      <c r="L9">
        <v>0.1</v>
      </c>
      <c r="M9">
        <v>1</v>
      </c>
      <c r="N9">
        <v>0.1</v>
      </c>
      <c r="O9">
        <v>3</v>
      </c>
      <c r="P9">
        <v>0.8</v>
      </c>
      <c r="Q9">
        <v>1</v>
      </c>
      <c r="R9">
        <v>0.5</v>
      </c>
      <c r="S9">
        <v>0</v>
      </c>
      <c r="T9">
        <v>2</v>
      </c>
    </row>
    <row r="10" spans="1:24" x14ac:dyDescent="0.25">
      <c r="A10" s="7">
        <v>2035</v>
      </c>
      <c r="B10">
        <v>23.07</v>
      </c>
      <c r="C10">
        <v>129.28</v>
      </c>
      <c r="F10" s="3">
        <v>4052</v>
      </c>
    </row>
    <row r="11" spans="1:24" x14ac:dyDescent="0.25">
      <c r="A11" s="3">
        <v>2267</v>
      </c>
      <c r="B11">
        <v>23</v>
      </c>
      <c r="C11">
        <v>130.54</v>
      </c>
      <c r="F11" s="7">
        <v>2259</v>
      </c>
      <c r="I11" t="s">
        <v>50</v>
      </c>
      <c r="K11">
        <v>1218</v>
      </c>
      <c r="L11">
        <v>0.24</v>
      </c>
      <c r="M11">
        <v>1</v>
      </c>
      <c r="N11">
        <v>0.24</v>
      </c>
      <c r="O11">
        <v>2</v>
      </c>
      <c r="P11">
        <v>2.9</v>
      </c>
      <c r="Q11">
        <v>1</v>
      </c>
      <c r="R11">
        <v>5.4</v>
      </c>
      <c r="S11">
        <v>0</v>
      </c>
      <c r="T11">
        <v>2</v>
      </c>
      <c r="U11">
        <v>61.279735791104017</v>
      </c>
      <c r="V11">
        <v>145.95324282515958</v>
      </c>
      <c r="W11">
        <v>127.74</v>
      </c>
    </row>
    <row r="12" spans="1:24" x14ac:dyDescent="0.25">
      <c r="A12" s="7">
        <v>4275</v>
      </c>
      <c r="B12">
        <v>22.95</v>
      </c>
      <c r="C12">
        <v>131.58000000000001</v>
      </c>
      <c r="F12" s="7">
        <v>2035</v>
      </c>
      <c r="I12">
        <v>4268</v>
      </c>
      <c r="K12">
        <v>2263</v>
      </c>
      <c r="L12">
        <v>0.15</v>
      </c>
      <c r="M12">
        <v>1</v>
      </c>
      <c r="N12">
        <v>0.1</v>
      </c>
      <c r="O12">
        <v>3</v>
      </c>
      <c r="P12">
        <v>1.8</v>
      </c>
      <c r="Q12">
        <v>1</v>
      </c>
      <c r="R12">
        <v>0.5</v>
      </c>
      <c r="S12">
        <v>0</v>
      </c>
      <c r="T12">
        <v>1</v>
      </c>
      <c r="U12">
        <v>19.394340845559896</v>
      </c>
      <c r="V12">
        <v>144.97286423263998</v>
      </c>
      <c r="W12">
        <v>136.69</v>
      </c>
    </row>
    <row r="13" spans="1:24" x14ac:dyDescent="0.25">
      <c r="A13" s="7">
        <v>2043</v>
      </c>
      <c r="B13">
        <v>22.1</v>
      </c>
      <c r="C13">
        <v>132.6</v>
      </c>
      <c r="F13" s="7">
        <v>4275</v>
      </c>
      <c r="I13">
        <v>4044</v>
      </c>
      <c r="K13">
        <v>2047</v>
      </c>
      <c r="L13">
        <v>0.1</v>
      </c>
      <c r="M13">
        <v>1</v>
      </c>
      <c r="N13">
        <v>0.1</v>
      </c>
      <c r="O13">
        <v>3</v>
      </c>
      <c r="P13">
        <v>0.8</v>
      </c>
      <c r="Q13">
        <v>1</v>
      </c>
      <c r="R13">
        <v>0.5</v>
      </c>
      <c r="S13">
        <v>0</v>
      </c>
      <c r="T13">
        <v>1</v>
      </c>
      <c r="U13">
        <v>18.291750877389358</v>
      </c>
      <c r="V13">
        <v>151.61793418249172</v>
      </c>
      <c r="W13">
        <v>143.6</v>
      </c>
    </row>
    <row r="14" spans="1:24" x14ac:dyDescent="0.25">
      <c r="A14" s="7">
        <v>4059</v>
      </c>
      <c r="B14">
        <v>21.68</v>
      </c>
      <c r="C14">
        <v>138.21</v>
      </c>
      <c r="F14" s="7">
        <v>2043</v>
      </c>
      <c r="I14">
        <v>4052</v>
      </c>
    </row>
    <row r="15" spans="1:24" x14ac:dyDescent="0.25">
      <c r="A15" s="7">
        <v>2261</v>
      </c>
      <c r="B15">
        <v>21.51</v>
      </c>
      <c r="C15">
        <v>138.65</v>
      </c>
      <c r="F15" s="7">
        <v>4059</v>
      </c>
      <c r="I15">
        <v>2023</v>
      </c>
    </row>
    <row r="16" spans="1:24" x14ac:dyDescent="0.25">
      <c r="A16" s="7">
        <v>2040</v>
      </c>
      <c r="B16">
        <v>21.3</v>
      </c>
      <c r="C16">
        <v>140.16</v>
      </c>
      <c r="F16" s="7">
        <v>2261</v>
      </c>
    </row>
    <row r="17" spans="1:23" x14ac:dyDescent="0.25">
      <c r="A17" s="7">
        <v>2037</v>
      </c>
      <c r="B17">
        <v>20.73</v>
      </c>
      <c r="C17">
        <v>140.91</v>
      </c>
      <c r="F17" s="7">
        <v>2040</v>
      </c>
    </row>
    <row r="18" spans="1:23" x14ac:dyDescent="0.25">
      <c r="A18" s="7">
        <v>2269</v>
      </c>
      <c r="B18">
        <v>20.64</v>
      </c>
      <c r="C18">
        <v>142.16999999999999</v>
      </c>
      <c r="F18" s="7">
        <v>2037</v>
      </c>
    </row>
    <row r="19" spans="1:23" x14ac:dyDescent="0.25">
      <c r="A19" s="3">
        <v>2487</v>
      </c>
      <c r="B19">
        <v>20.62</v>
      </c>
      <c r="C19">
        <v>143.62</v>
      </c>
      <c r="F19" s="7">
        <v>2269</v>
      </c>
    </row>
    <row r="20" spans="1:23" x14ac:dyDescent="0.25">
      <c r="A20" s="3">
        <v>2048</v>
      </c>
      <c r="B20">
        <v>20.46</v>
      </c>
      <c r="C20">
        <v>143.77000000000001</v>
      </c>
      <c r="F20" s="7">
        <v>2255</v>
      </c>
      <c r="K20">
        <v>2244</v>
      </c>
      <c r="L20">
        <v>0.24</v>
      </c>
      <c r="M20">
        <v>0.28999999999999998</v>
      </c>
      <c r="N20">
        <v>0.2</v>
      </c>
      <c r="P20">
        <v>1.8</v>
      </c>
      <c r="Q20">
        <v>1</v>
      </c>
      <c r="R20">
        <v>0.5</v>
      </c>
      <c r="S20" t="s">
        <v>51</v>
      </c>
      <c r="T20" t="s">
        <v>51</v>
      </c>
      <c r="U20">
        <v>30.302586803016258</v>
      </c>
      <c r="V20">
        <v>122.78675301089325</v>
      </c>
      <c r="W20">
        <v>112.3</v>
      </c>
    </row>
    <row r="21" spans="1:23" x14ac:dyDescent="0.25">
      <c r="A21" s="7">
        <v>2255</v>
      </c>
      <c r="B21">
        <v>20.18</v>
      </c>
      <c r="C21">
        <v>143.83000000000001</v>
      </c>
      <c r="F21" s="3">
        <v>2023</v>
      </c>
      <c r="K21">
        <v>2252</v>
      </c>
      <c r="L21">
        <v>0.2</v>
      </c>
      <c r="M21" s="8">
        <v>0.28999999999999998</v>
      </c>
      <c r="N21">
        <v>0.2</v>
      </c>
      <c r="O21">
        <v>3</v>
      </c>
      <c r="P21">
        <v>1.8</v>
      </c>
      <c r="Q21">
        <v>1</v>
      </c>
      <c r="R21">
        <v>0.5</v>
      </c>
      <c r="S21" s="8" t="s">
        <v>51</v>
      </c>
      <c r="T21" t="s">
        <v>51</v>
      </c>
      <c r="U21">
        <v>29.144874483567438</v>
      </c>
      <c r="V21">
        <v>122.80483806050886</v>
      </c>
      <c r="W21">
        <v>112.71</v>
      </c>
    </row>
    <row r="22" spans="1:23" x14ac:dyDescent="0.25">
      <c r="A22">
        <v>2045</v>
      </c>
      <c r="B22">
        <v>19.97</v>
      </c>
      <c r="C22">
        <v>144.58000000000001</v>
      </c>
      <c r="F22">
        <v>2045</v>
      </c>
      <c r="K22">
        <v>2260</v>
      </c>
      <c r="L22">
        <v>0.15</v>
      </c>
      <c r="M22" s="8">
        <v>0.28999999999999998</v>
      </c>
      <c r="N22">
        <v>0.2</v>
      </c>
      <c r="O22">
        <v>3</v>
      </c>
      <c r="P22">
        <v>1.8</v>
      </c>
      <c r="Q22">
        <v>1</v>
      </c>
      <c r="R22">
        <v>0.5</v>
      </c>
      <c r="S22" s="8" t="s">
        <v>51</v>
      </c>
      <c r="T22" t="s">
        <v>51</v>
      </c>
      <c r="U22">
        <v>27.776657823396064</v>
      </c>
      <c r="V22">
        <v>122.98841819128145</v>
      </c>
      <c r="W22">
        <v>113.51</v>
      </c>
    </row>
    <row r="23" spans="1:23" x14ac:dyDescent="0.25">
      <c r="A23">
        <v>2263</v>
      </c>
      <c r="B23">
        <v>19.39</v>
      </c>
      <c r="C23">
        <v>144.97</v>
      </c>
      <c r="F23">
        <v>2263</v>
      </c>
      <c r="K23">
        <v>2043</v>
      </c>
      <c r="L23">
        <v>0.1</v>
      </c>
      <c r="M23" s="8">
        <v>0.28999999999999998</v>
      </c>
      <c r="N23">
        <v>0.2</v>
      </c>
      <c r="O23">
        <v>3</v>
      </c>
      <c r="P23">
        <v>0.8</v>
      </c>
      <c r="Q23">
        <v>1</v>
      </c>
      <c r="R23">
        <v>0.5</v>
      </c>
      <c r="S23" s="8" t="s">
        <v>51</v>
      </c>
      <c r="T23" t="s">
        <v>52</v>
      </c>
      <c r="U23">
        <v>22.1</v>
      </c>
      <c r="V23">
        <v>132.6</v>
      </c>
      <c r="W23">
        <v>124.26</v>
      </c>
    </row>
    <row r="24" spans="1:23" x14ac:dyDescent="0.25">
      <c r="A24">
        <v>2039</v>
      </c>
      <c r="B24">
        <v>18.84</v>
      </c>
      <c r="C24">
        <v>147.57</v>
      </c>
      <c r="F24">
        <v>2039</v>
      </c>
      <c r="K24">
        <v>2263</v>
      </c>
      <c r="L24">
        <v>0.15</v>
      </c>
      <c r="M24" s="8">
        <v>0.28999999999999998</v>
      </c>
      <c r="N24">
        <v>0.1</v>
      </c>
      <c r="O24">
        <v>3</v>
      </c>
      <c r="P24">
        <v>1.8</v>
      </c>
      <c r="Q24">
        <v>1</v>
      </c>
      <c r="R24">
        <v>0.5</v>
      </c>
      <c r="S24" s="8" t="s">
        <v>51</v>
      </c>
      <c r="T24" t="s">
        <v>52</v>
      </c>
      <c r="U24">
        <v>19.394340845559896</v>
      </c>
      <c r="V24">
        <v>144.97286423263998</v>
      </c>
      <c r="W24">
        <v>136.69</v>
      </c>
    </row>
    <row r="25" spans="1:23" x14ac:dyDescent="0.25">
      <c r="A25">
        <v>2271</v>
      </c>
      <c r="B25">
        <v>18.72</v>
      </c>
      <c r="C25">
        <v>148.83000000000001</v>
      </c>
      <c r="F25">
        <v>2271</v>
      </c>
      <c r="K25">
        <v>2047</v>
      </c>
      <c r="L25">
        <v>0.1</v>
      </c>
      <c r="M25" s="8">
        <v>0.28999999999999998</v>
      </c>
      <c r="N25">
        <v>0.1</v>
      </c>
      <c r="O25">
        <v>3</v>
      </c>
      <c r="P25">
        <v>0.8</v>
      </c>
      <c r="Q25">
        <v>1</v>
      </c>
      <c r="R25">
        <v>0.5</v>
      </c>
      <c r="S25" s="8" t="s">
        <v>51</v>
      </c>
      <c r="T25" t="s">
        <v>52</v>
      </c>
      <c r="U25">
        <v>18.291750877389358</v>
      </c>
      <c r="V25">
        <v>151.61793418249172</v>
      </c>
      <c r="W25">
        <v>143.6</v>
      </c>
    </row>
    <row r="26" spans="1:23" x14ac:dyDescent="0.25">
      <c r="A26">
        <v>2047</v>
      </c>
      <c r="B26">
        <v>18.29</v>
      </c>
      <c r="C26">
        <v>151.62</v>
      </c>
      <c r="F26">
        <v>2047</v>
      </c>
      <c r="K26">
        <v>1218</v>
      </c>
      <c r="L26">
        <v>0.24</v>
      </c>
      <c r="M26" s="8">
        <v>0.28999999999999998</v>
      </c>
      <c r="N26">
        <v>0.24</v>
      </c>
      <c r="O26">
        <v>2</v>
      </c>
      <c r="P26">
        <v>2.9</v>
      </c>
      <c r="Q26">
        <v>1</v>
      </c>
      <c r="R26">
        <v>5.4</v>
      </c>
      <c r="S26" s="8" t="s">
        <v>51</v>
      </c>
      <c r="T26" t="s">
        <v>51</v>
      </c>
      <c r="U26">
        <v>61.279735791104017</v>
      </c>
      <c r="V26">
        <v>145.95324282515958</v>
      </c>
      <c r="W26">
        <v>127.74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workbookViewId="0">
      <selection activeCell="C1" sqref="C1:L1"/>
    </sheetView>
  </sheetViews>
  <sheetFormatPr defaultRowHeight="15" x14ac:dyDescent="0.25"/>
  <cols>
    <col min="6" max="6" width="15.5703125" customWidth="1"/>
  </cols>
  <sheetData>
    <row r="1" spans="1:18" x14ac:dyDescent="0.25">
      <c r="B1" s="8"/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t="s">
        <v>18</v>
      </c>
      <c r="N1" t="s">
        <v>44</v>
      </c>
      <c r="O1" t="s">
        <v>31</v>
      </c>
    </row>
    <row r="2" spans="1:18" x14ac:dyDescent="0.25">
      <c r="A2" s="8">
        <v>898</v>
      </c>
      <c r="C2" s="3">
        <v>0.24</v>
      </c>
      <c r="D2" s="8">
        <v>0.28999999999999998</v>
      </c>
      <c r="E2" s="3">
        <v>0.24</v>
      </c>
      <c r="F2" s="3" t="s">
        <v>58</v>
      </c>
      <c r="G2" s="12">
        <v>1.8</v>
      </c>
      <c r="H2" s="8" t="s">
        <v>51</v>
      </c>
      <c r="I2" s="4">
        <v>0.5</v>
      </c>
      <c r="J2" s="3" t="s">
        <v>51</v>
      </c>
      <c r="K2" s="3" t="s">
        <v>51</v>
      </c>
      <c r="L2">
        <v>19.47</v>
      </c>
      <c r="N2" s="8">
        <v>14.60594236</v>
      </c>
      <c r="O2" s="8">
        <v>24.406668</v>
      </c>
    </row>
    <row r="3" spans="1:18" x14ac:dyDescent="0.25">
      <c r="A3" s="8">
        <v>674</v>
      </c>
      <c r="C3" s="3">
        <v>0.24</v>
      </c>
      <c r="D3" s="8">
        <v>0.28999999999999998</v>
      </c>
      <c r="E3" s="3">
        <v>0.24</v>
      </c>
      <c r="F3" s="3" t="str">
        <f>F2</f>
        <v>U=1,1 g=0,6</v>
      </c>
      <c r="G3" s="4">
        <v>0.8</v>
      </c>
      <c r="H3" s="8" t="s">
        <v>51</v>
      </c>
      <c r="I3" s="4">
        <v>0.5</v>
      </c>
      <c r="J3" s="3" t="s">
        <v>51</v>
      </c>
      <c r="K3" s="3" t="s">
        <v>51</v>
      </c>
      <c r="L3">
        <v>18.899999999999999</v>
      </c>
      <c r="N3" s="8">
        <v>14.17910271</v>
      </c>
      <c r="O3" s="8">
        <v>24.816000630000001</v>
      </c>
      <c r="P3">
        <f>10000/(14.4*30)</f>
        <v>23.148148148148149</v>
      </c>
      <c r="Q3">
        <f>20/(14.4*30)</f>
        <v>4.6296296296296294E-2</v>
      </c>
      <c r="R3" t="s">
        <v>45</v>
      </c>
    </row>
    <row r="4" spans="1:18" x14ac:dyDescent="0.25">
      <c r="A4" s="8">
        <v>900</v>
      </c>
      <c r="C4" s="3">
        <v>0.24</v>
      </c>
      <c r="D4" s="8">
        <v>0.28999999999999998</v>
      </c>
      <c r="E4" s="7">
        <v>0.2</v>
      </c>
      <c r="F4" s="3" t="str">
        <f t="shared" ref="F4:F7" si="0">F3</f>
        <v>U=1,1 g=0,6</v>
      </c>
      <c r="G4" s="12">
        <v>1.8</v>
      </c>
      <c r="H4" s="8" t="s">
        <v>51</v>
      </c>
      <c r="I4" s="4">
        <v>0.5</v>
      </c>
      <c r="J4" s="3" t="s">
        <v>51</v>
      </c>
      <c r="K4" s="3" t="s">
        <v>51</v>
      </c>
      <c r="L4">
        <v>17.03</v>
      </c>
      <c r="N4" s="8">
        <v>12.776102460000001</v>
      </c>
      <c r="O4" s="8">
        <v>24.858559540000002</v>
      </c>
      <c r="R4" t="s">
        <v>46</v>
      </c>
    </row>
    <row r="5" spans="1:18" x14ac:dyDescent="0.25">
      <c r="A5" s="8">
        <v>676</v>
      </c>
      <c r="C5" s="3">
        <v>0.24</v>
      </c>
      <c r="D5" s="8">
        <v>0.28999999999999998</v>
      </c>
      <c r="E5" s="7">
        <v>0.2</v>
      </c>
      <c r="F5" s="3" t="str">
        <f t="shared" si="0"/>
        <v>U=1,1 g=0,6</v>
      </c>
      <c r="G5" s="4">
        <v>0.8</v>
      </c>
      <c r="H5" s="8" t="s">
        <v>51</v>
      </c>
      <c r="I5" s="4">
        <v>0.5</v>
      </c>
      <c r="J5" s="3" t="s">
        <v>51</v>
      </c>
      <c r="K5" s="3" t="s">
        <v>51</v>
      </c>
      <c r="L5">
        <v>16.48</v>
      </c>
      <c r="N5" s="8">
        <v>12.35931454</v>
      </c>
      <c r="O5" s="8">
        <v>25.276396290000001</v>
      </c>
      <c r="R5" t="s">
        <v>10</v>
      </c>
    </row>
    <row r="6" spans="1:18" x14ac:dyDescent="0.25">
      <c r="A6" s="8">
        <v>899</v>
      </c>
      <c r="C6" s="3">
        <v>0.24</v>
      </c>
      <c r="D6" s="8">
        <v>0.28999999999999998</v>
      </c>
      <c r="E6" s="7">
        <v>0.2</v>
      </c>
      <c r="F6" s="3" t="str">
        <f t="shared" si="0"/>
        <v>U=1,1 g=0,6</v>
      </c>
      <c r="G6" s="12">
        <v>1.8</v>
      </c>
      <c r="H6" s="8" t="s">
        <v>51</v>
      </c>
      <c r="I6" s="4">
        <v>0.5</v>
      </c>
      <c r="J6" s="3" t="s">
        <v>51</v>
      </c>
      <c r="K6" s="4" t="s">
        <v>52</v>
      </c>
      <c r="L6">
        <v>16.399999999999999</v>
      </c>
      <c r="N6" s="8">
        <v>12.29918472</v>
      </c>
      <c r="O6" s="8">
        <v>25.772218630000001</v>
      </c>
    </row>
    <row r="7" spans="1:18" x14ac:dyDescent="0.25">
      <c r="A7" s="8">
        <v>675</v>
      </c>
      <c r="C7" s="3">
        <v>0.24</v>
      </c>
      <c r="D7" s="8">
        <v>0.28999999999999998</v>
      </c>
      <c r="E7" s="7">
        <v>0.2</v>
      </c>
      <c r="F7" s="3" t="str">
        <f t="shared" si="0"/>
        <v>U=1,1 g=0,6</v>
      </c>
      <c r="G7" s="4">
        <v>0.8</v>
      </c>
      <c r="H7" s="8" t="s">
        <v>51</v>
      </c>
      <c r="I7" s="4">
        <v>0.5</v>
      </c>
      <c r="J7" s="3" t="s">
        <v>51</v>
      </c>
      <c r="K7" s="4" t="s">
        <v>52</v>
      </c>
      <c r="L7">
        <v>15.83</v>
      </c>
      <c r="N7" s="8">
        <v>11.874828300000001</v>
      </c>
      <c r="O7" s="8">
        <v>26.183652169999998</v>
      </c>
      <c r="R7" t="s">
        <v>47</v>
      </c>
    </row>
    <row r="8" spans="1:18" x14ac:dyDescent="0.25">
      <c r="A8" s="8">
        <v>4484</v>
      </c>
      <c r="C8" s="3">
        <v>0.24</v>
      </c>
      <c r="D8" s="8">
        <v>0.28999999999999998</v>
      </c>
      <c r="E8" s="7">
        <v>0.2</v>
      </c>
      <c r="F8" s="4" t="s">
        <v>62</v>
      </c>
      <c r="G8" s="4">
        <v>0.8</v>
      </c>
      <c r="H8" s="8" t="s">
        <v>51</v>
      </c>
      <c r="I8" s="4">
        <v>0.5</v>
      </c>
      <c r="J8" s="3" t="s">
        <v>51</v>
      </c>
      <c r="K8" s="3" t="s">
        <v>51</v>
      </c>
      <c r="L8">
        <v>15.19</v>
      </c>
      <c r="N8" s="8">
        <v>11.39633394</v>
      </c>
      <c r="O8" s="8">
        <v>26.615681089999999</v>
      </c>
    </row>
    <row r="9" spans="1:18" x14ac:dyDescent="0.25">
      <c r="A9" s="8">
        <v>1026</v>
      </c>
      <c r="C9" s="3">
        <v>0.24</v>
      </c>
      <c r="D9" s="8">
        <v>0.28999999999999998</v>
      </c>
      <c r="E9" s="3">
        <v>0.24</v>
      </c>
      <c r="F9" s="3" t="str">
        <f>F7</f>
        <v>U=1,1 g=0,6</v>
      </c>
      <c r="G9" s="12">
        <v>1.8</v>
      </c>
      <c r="H9" s="8" t="s">
        <v>51</v>
      </c>
      <c r="I9" s="4">
        <v>0.5</v>
      </c>
      <c r="J9" s="4" t="s">
        <v>52</v>
      </c>
      <c r="K9" s="3" t="s">
        <v>51</v>
      </c>
      <c r="L9">
        <v>9.19</v>
      </c>
      <c r="N9" s="8">
        <v>7.3373494729999997</v>
      </c>
      <c r="O9" s="8">
        <v>26.830532120000001</v>
      </c>
      <c r="R9" t="s">
        <v>48</v>
      </c>
    </row>
    <row r="10" spans="1:18" x14ac:dyDescent="0.25">
      <c r="A10" s="8">
        <v>802</v>
      </c>
      <c r="C10" s="3">
        <v>0.24</v>
      </c>
      <c r="D10" s="8">
        <v>0.28999999999999998</v>
      </c>
      <c r="E10" s="3">
        <v>0.24</v>
      </c>
      <c r="F10" s="3" t="str">
        <f>F9</f>
        <v>U=1,1 g=0,6</v>
      </c>
      <c r="G10" s="4">
        <v>0.8</v>
      </c>
      <c r="H10" s="8" t="s">
        <v>51</v>
      </c>
      <c r="I10" s="4">
        <v>0.5</v>
      </c>
      <c r="J10" s="4" t="s">
        <v>52</v>
      </c>
      <c r="K10" s="3" t="s">
        <v>51</v>
      </c>
      <c r="L10">
        <v>8.75</v>
      </c>
      <c r="N10" s="8">
        <v>7.0035029189999998</v>
      </c>
      <c r="O10" s="8">
        <v>27.318540160000001</v>
      </c>
    </row>
    <row r="11" spans="1:18" x14ac:dyDescent="0.25">
      <c r="A11" s="8">
        <v>1028</v>
      </c>
      <c r="C11" s="3">
        <v>0.24</v>
      </c>
      <c r="D11" s="8">
        <v>0.28999999999999998</v>
      </c>
      <c r="E11" s="7">
        <v>0.2</v>
      </c>
      <c r="F11" s="3" t="str">
        <f t="shared" ref="F11:F14" si="1">F10</f>
        <v>U=1,1 g=0,6</v>
      </c>
      <c r="G11" s="12">
        <v>1.8</v>
      </c>
      <c r="H11" s="8" t="s">
        <v>51</v>
      </c>
      <c r="I11" s="4">
        <v>0.5</v>
      </c>
      <c r="J11" s="4" t="s">
        <v>52</v>
      </c>
      <c r="K11" s="3" t="s">
        <v>51</v>
      </c>
      <c r="L11">
        <v>7.26</v>
      </c>
      <c r="N11" s="8">
        <v>5.8858532209999996</v>
      </c>
      <c r="O11" s="8">
        <v>27.6025156</v>
      </c>
    </row>
    <row r="12" spans="1:18" x14ac:dyDescent="0.25">
      <c r="A12" s="8">
        <v>804</v>
      </c>
      <c r="C12" s="3">
        <v>0.24</v>
      </c>
      <c r="D12" s="8">
        <v>0.28999999999999998</v>
      </c>
      <c r="E12" s="7">
        <v>0.2</v>
      </c>
      <c r="F12" s="3" t="str">
        <f t="shared" si="1"/>
        <v>U=1,1 g=0,6</v>
      </c>
      <c r="G12" s="4">
        <v>0.8</v>
      </c>
      <c r="H12" s="8" t="s">
        <v>51</v>
      </c>
      <c r="I12" s="4">
        <v>0.5</v>
      </c>
      <c r="J12" s="4" t="s">
        <v>52</v>
      </c>
      <c r="K12" s="3" t="s">
        <v>51</v>
      </c>
      <c r="L12">
        <v>6.84</v>
      </c>
      <c r="N12" s="8">
        <v>5.5705804240000001</v>
      </c>
      <c r="O12" s="8">
        <v>28.106237700000001</v>
      </c>
    </row>
    <row r="13" spans="1:18" x14ac:dyDescent="0.25">
      <c r="A13" s="8">
        <v>1027</v>
      </c>
      <c r="C13" s="3">
        <v>0.24</v>
      </c>
      <c r="D13" s="8">
        <v>0.28999999999999998</v>
      </c>
      <c r="E13" s="7">
        <v>0.2</v>
      </c>
      <c r="F13" s="3" t="str">
        <f t="shared" si="1"/>
        <v>U=1,1 g=0,6</v>
      </c>
      <c r="G13" s="12">
        <v>1.8</v>
      </c>
      <c r="H13" s="8" t="s">
        <v>51</v>
      </c>
      <c r="I13" s="4">
        <v>0.5</v>
      </c>
      <c r="J13" s="4" t="s">
        <v>52</v>
      </c>
      <c r="K13" s="4" t="s">
        <v>52</v>
      </c>
      <c r="L13">
        <v>6.62</v>
      </c>
      <c r="N13" s="8">
        <v>5.4045519049999999</v>
      </c>
      <c r="O13" s="8">
        <v>28.512466029999999</v>
      </c>
    </row>
    <row r="14" spans="1:18" x14ac:dyDescent="0.25">
      <c r="A14" s="8">
        <v>803</v>
      </c>
      <c r="C14" s="3">
        <v>0.24</v>
      </c>
      <c r="D14" s="8">
        <v>0.28999999999999998</v>
      </c>
      <c r="E14" s="7">
        <v>0.2</v>
      </c>
      <c r="F14" s="3" t="str">
        <f t="shared" si="1"/>
        <v>U=1,1 g=0,6</v>
      </c>
      <c r="G14" s="4">
        <v>0.8</v>
      </c>
      <c r="H14" s="8" t="s">
        <v>51</v>
      </c>
      <c r="I14" s="4">
        <v>0.5</v>
      </c>
      <c r="J14" s="4" t="s">
        <v>52</v>
      </c>
      <c r="K14" s="4" t="s">
        <v>52</v>
      </c>
      <c r="L14">
        <v>6.19</v>
      </c>
      <c r="N14" s="8">
        <v>5.0855457690000003</v>
      </c>
      <c r="O14" s="8">
        <v>29.013029589999999</v>
      </c>
    </row>
    <row r="15" spans="1:18" x14ac:dyDescent="0.25">
      <c r="A15" s="8">
        <v>4612</v>
      </c>
      <c r="C15" s="3">
        <v>0.24</v>
      </c>
      <c r="D15" s="8">
        <v>0.28999999999999998</v>
      </c>
      <c r="E15" s="7">
        <v>0.2</v>
      </c>
      <c r="F15" s="4" t="s">
        <v>62</v>
      </c>
      <c r="G15" s="4">
        <v>0.8</v>
      </c>
      <c r="H15" s="8" t="s">
        <v>51</v>
      </c>
      <c r="I15" s="4">
        <v>0.5</v>
      </c>
      <c r="J15" s="4" t="s">
        <v>52</v>
      </c>
      <c r="K15" s="3" t="s">
        <v>51</v>
      </c>
      <c r="L15">
        <v>5.83</v>
      </c>
      <c r="N15" s="8">
        <v>4.8144569759999998</v>
      </c>
      <c r="O15" s="8">
        <v>29.620530859999999</v>
      </c>
    </row>
    <row r="16" spans="1:18" x14ac:dyDescent="0.25">
      <c r="A16" s="8">
        <v>4835</v>
      </c>
      <c r="C16" s="3">
        <v>0.24</v>
      </c>
      <c r="D16" s="8">
        <v>0.28999999999999998</v>
      </c>
      <c r="E16" s="7">
        <v>0.2</v>
      </c>
      <c r="F16" s="4" t="s">
        <v>62</v>
      </c>
      <c r="G16" s="12">
        <v>1.8</v>
      </c>
      <c r="H16" s="8" t="s">
        <v>51</v>
      </c>
      <c r="I16" s="4">
        <v>0.5</v>
      </c>
      <c r="J16" s="4" t="s">
        <v>52</v>
      </c>
      <c r="K16" s="4" t="s">
        <v>52</v>
      </c>
      <c r="L16">
        <v>5.65</v>
      </c>
      <c r="N16" s="8">
        <v>4.6748376020000002</v>
      </c>
      <c r="O16" s="8">
        <v>30.049102250000001</v>
      </c>
    </row>
    <row r="17" spans="1:15" x14ac:dyDescent="0.25">
      <c r="A17" s="8">
        <v>4611</v>
      </c>
      <c r="C17" s="3">
        <v>0.24</v>
      </c>
      <c r="D17" s="8">
        <v>0.28999999999999998</v>
      </c>
      <c r="E17" s="7">
        <v>0.2</v>
      </c>
      <c r="F17" s="4" t="s">
        <v>62</v>
      </c>
      <c r="G17" s="4">
        <v>0.8</v>
      </c>
      <c r="H17" s="8" t="s">
        <v>51</v>
      </c>
      <c r="I17" s="4">
        <v>0.5</v>
      </c>
      <c r="J17" s="4" t="s">
        <v>52</v>
      </c>
      <c r="K17" s="4" t="s">
        <v>52</v>
      </c>
      <c r="L17">
        <v>5.17</v>
      </c>
      <c r="N17" s="8">
        <v>4.3159078639999997</v>
      </c>
      <c r="O17" s="8">
        <v>30.515889049999998</v>
      </c>
    </row>
    <row r="18" spans="1:15" x14ac:dyDescent="0.25">
      <c r="A18" s="8">
        <v>811</v>
      </c>
      <c r="C18" s="7">
        <v>0.2</v>
      </c>
      <c r="D18" s="8">
        <v>0.28999999999999998</v>
      </c>
      <c r="E18" s="7">
        <v>0.2</v>
      </c>
      <c r="F18" s="3" t="s">
        <v>58</v>
      </c>
      <c r="G18" s="4">
        <v>0.8</v>
      </c>
      <c r="H18" s="8" t="s">
        <v>51</v>
      </c>
      <c r="I18" s="4">
        <v>0.5</v>
      </c>
      <c r="J18" s="4" t="s">
        <v>52</v>
      </c>
      <c r="K18" s="4" t="s">
        <v>52</v>
      </c>
      <c r="L18">
        <v>5.07</v>
      </c>
      <c r="N18" s="8">
        <v>4.2394916150000004</v>
      </c>
      <c r="O18" s="8">
        <v>31.421154900000001</v>
      </c>
    </row>
    <row r="19" spans="1:15" x14ac:dyDescent="0.25">
      <c r="A19" s="8">
        <v>4620</v>
      </c>
      <c r="C19" s="7">
        <v>0.2</v>
      </c>
      <c r="D19" s="8">
        <v>0.28999999999999998</v>
      </c>
      <c r="E19" s="7">
        <v>0.2</v>
      </c>
      <c r="F19" s="4" t="s">
        <v>62</v>
      </c>
      <c r="G19" s="4">
        <v>0.8</v>
      </c>
      <c r="H19" s="8" t="s">
        <v>51</v>
      </c>
      <c r="I19" s="4">
        <v>0.5</v>
      </c>
      <c r="J19" s="4" t="s">
        <v>52</v>
      </c>
      <c r="K19" s="3" t="s">
        <v>51</v>
      </c>
      <c r="L19">
        <v>4.76</v>
      </c>
      <c r="N19" s="8">
        <v>4.0092331530000003</v>
      </c>
      <c r="O19" s="8">
        <v>32.063200049999999</v>
      </c>
    </row>
    <row r="20" spans="1:15" x14ac:dyDescent="0.25">
      <c r="A20" s="8">
        <v>4843</v>
      </c>
      <c r="C20" s="7">
        <v>0.2</v>
      </c>
      <c r="D20" s="8">
        <v>0.28999999999999998</v>
      </c>
      <c r="E20" s="7">
        <v>0.2</v>
      </c>
      <c r="F20" s="4" t="s">
        <v>62</v>
      </c>
      <c r="G20" s="12">
        <v>1.8</v>
      </c>
      <c r="H20" s="8" t="s">
        <v>51</v>
      </c>
      <c r="I20" s="4">
        <v>0.5</v>
      </c>
      <c r="J20" s="4" t="s">
        <v>52</v>
      </c>
      <c r="K20" s="4" t="s">
        <v>52</v>
      </c>
      <c r="L20">
        <v>4.54</v>
      </c>
      <c r="N20" s="8">
        <v>3.843335862</v>
      </c>
      <c r="O20" s="8">
        <v>32.469539410000003</v>
      </c>
    </row>
    <row r="21" spans="1:15" x14ac:dyDescent="0.25">
      <c r="A21" s="8">
        <v>4619</v>
      </c>
      <c r="C21" s="7">
        <v>0.2</v>
      </c>
      <c r="D21" s="8">
        <v>0.28999999999999998</v>
      </c>
      <c r="E21" s="7">
        <v>0.2</v>
      </c>
      <c r="F21" s="4" t="s">
        <v>62</v>
      </c>
      <c r="G21" s="4">
        <v>0.8</v>
      </c>
      <c r="H21" s="8" t="s">
        <v>51</v>
      </c>
      <c r="I21" s="4">
        <v>0.5</v>
      </c>
      <c r="J21" s="4" t="s">
        <v>52</v>
      </c>
      <c r="K21" s="4" t="s">
        <v>52</v>
      </c>
      <c r="L21">
        <v>4.09</v>
      </c>
      <c r="N21" s="8">
        <v>3.5066153039999999</v>
      </c>
      <c r="O21" s="8">
        <v>32.95511595</v>
      </c>
    </row>
    <row r="22" spans="1:15" x14ac:dyDescent="0.25">
      <c r="A22" s="14">
        <v>819</v>
      </c>
      <c r="C22" s="12">
        <v>0.15</v>
      </c>
      <c r="D22" s="8">
        <v>0.28999999999999998</v>
      </c>
      <c r="E22" s="7">
        <v>0.2</v>
      </c>
      <c r="F22" s="3" t="s">
        <v>58</v>
      </c>
      <c r="G22" s="4">
        <v>0.8</v>
      </c>
      <c r="H22" s="8" t="s">
        <v>51</v>
      </c>
      <c r="I22" s="4">
        <v>0.5</v>
      </c>
      <c r="J22" s="4" t="s">
        <v>52</v>
      </c>
      <c r="K22" s="4" t="s">
        <v>52</v>
      </c>
      <c r="L22">
        <v>3.75</v>
      </c>
      <c r="N22" s="8">
        <v>3.2577322660000001</v>
      </c>
      <c r="O22" s="8">
        <v>36.838385539999997</v>
      </c>
    </row>
    <row r="23" spans="1:15" x14ac:dyDescent="0.25">
      <c r="A23" s="8">
        <v>4628</v>
      </c>
      <c r="C23" s="12">
        <v>0.15</v>
      </c>
      <c r="D23" s="8">
        <v>0.28999999999999998</v>
      </c>
      <c r="E23" s="7">
        <v>0.2</v>
      </c>
      <c r="F23" s="4" t="s">
        <v>62</v>
      </c>
      <c r="G23" s="4">
        <v>0.8</v>
      </c>
      <c r="H23" s="8" t="s">
        <v>51</v>
      </c>
      <c r="I23" s="4">
        <v>0.5</v>
      </c>
      <c r="J23" s="4" t="s">
        <v>52</v>
      </c>
      <c r="K23" s="3" t="s">
        <v>51</v>
      </c>
      <c r="L23">
        <v>3.52</v>
      </c>
      <c r="N23" s="8">
        <v>3.0812012640000002</v>
      </c>
      <c r="O23" s="8">
        <v>37.525886</v>
      </c>
    </row>
    <row r="24" spans="1:15" x14ac:dyDescent="0.25">
      <c r="A24" s="8">
        <v>4851</v>
      </c>
      <c r="C24" s="12">
        <v>0.15</v>
      </c>
      <c r="D24" s="8">
        <v>0.28999999999999998</v>
      </c>
      <c r="E24" s="7">
        <v>0.2</v>
      </c>
      <c r="F24" s="4" t="s">
        <v>62</v>
      </c>
      <c r="G24" s="12">
        <v>1.8</v>
      </c>
      <c r="H24" s="8" t="s">
        <v>51</v>
      </c>
      <c r="I24" s="4">
        <v>0.5</v>
      </c>
      <c r="J24" s="4" t="s">
        <v>52</v>
      </c>
      <c r="K24" s="4" t="s">
        <v>52</v>
      </c>
      <c r="L24">
        <v>3.27</v>
      </c>
      <c r="N24" s="8">
        <v>2.896271477</v>
      </c>
      <c r="O24" s="8">
        <v>37.916123200000001</v>
      </c>
    </row>
    <row r="25" spans="1:15" x14ac:dyDescent="0.25">
      <c r="A25" s="8">
        <v>4627</v>
      </c>
      <c r="C25" s="12">
        <v>0.15</v>
      </c>
      <c r="D25" s="8">
        <v>0.28999999999999998</v>
      </c>
      <c r="E25" s="7">
        <v>0.2</v>
      </c>
      <c r="F25" s="4" t="s">
        <v>62</v>
      </c>
      <c r="G25" s="4">
        <v>0.8</v>
      </c>
      <c r="H25" s="8" t="s">
        <v>51</v>
      </c>
      <c r="I25" s="4">
        <v>0.5</v>
      </c>
      <c r="J25" s="4" t="s">
        <v>52</v>
      </c>
      <c r="K25" s="4" t="s">
        <v>52</v>
      </c>
      <c r="L25">
        <v>2.88</v>
      </c>
      <c r="N25" s="8">
        <v>2.6018213179999998</v>
      </c>
      <c r="O25" s="8">
        <v>38.437461970000001</v>
      </c>
    </row>
    <row r="26" spans="1:15" x14ac:dyDescent="0.25">
      <c r="A26" s="8">
        <v>827</v>
      </c>
      <c r="C26" s="4">
        <v>0.1</v>
      </c>
      <c r="D26" s="8">
        <v>0.28999999999999998</v>
      </c>
      <c r="E26" s="7">
        <v>0.2</v>
      </c>
      <c r="F26" s="3" t="s">
        <v>58</v>
      </c>
      <c r="G26" s="4">
        <v>0.8</v>
      </c>
      <c r="H26" s="8" t="s">
        <v>51</v>
      </c>
      <c r="I26" s="4">
        <v>0.5</v>
      </c>
      <c r="J26" s="4" t="s">
        <v>52</v>
      </c>
      <c r="K26" s="4" t="s">
        <v>52</v>
      </c>
      <c r="N26" s="8">
        <v>2.4713030269999998</v>
      </c>
      <c r="O26" s="8">
        <v>42.420872279999998</v>
      </c>
    </row>
    <row r="27" spans="1:15" x14ac:dyDescent="0.25">
      <c r="A27" s="8">
        <v>4636</v>
      </c>
      <c r="C27" s="4">
        <v>0.1</v>
      </c>
      <c r="D27" s="8">
        <v>0.28999999999999998</v>
      </c>
      <c r="E27" s="7">
        <v>0.2</v>
      </c>
      <c r="F27" s="4" t="s">
        <v>62</v>
      </c>
      <c r="G27" s="4">
        <v>0.8</v>
      </c>
      <c r="H27" s="8" t="s">
        <v>51</v>
      </c>
      <c r="I27" s="4">
        <v>0.5</v>
      </c>
      <c r="J27" s="4" t="s">
        <v>52</v>
      </c>
      <c r="K27" s="3" t="s">
        <v>51</v>
      </c>
      <c r="L27" s="10">
        <v>2.54</v>
      </c>
      <c r="N27" s="8">
        <v>2.3403857079999999</v>
      </c>
      <c r="O27" s="8">
        <v>43.146963509999999</v>
      </c>
    </row>
    <row r="28" spans="1:15" x14ac:dyDescent="0.25">
      <c r="A28" s="8">
        <v>4859</v>
      </c>
      <c r="C28" s="4">
        <v>0.1</v>
      </c>
      <c r="D28" s="8">
        <v>0.28999999999999998</v>
      </c>
      <c r="E28" s="7">
        <v>0.2</v>
      </c>
      <c r="F28" s="4" t="str">
        <f>F27</f>
        <v>U=0,6 g=0,6</v>
      </c>
      <c r="G28" s="12">
        <v>1.8</v>
      </c>
      <c r="H28" s="8" t="s">
        <v>51</v>
      </c>
      <c r="I28" s="4">
        <v>0.5</v>
      </c>
      <c r="J28" s="4" t="s">
        <v>52</v>
      </c>
      <c r="K28" s="4" t="s">
        <v>52</v>
      </c>
      <c r="L28" s="10">
        <v>2.2799999999999998</v>
      </c>
      <c r="N28" s="8">
        <v>2.152685569</v>
      </c>
      <c r="O28" s="8">
        <v>43.53485689</v>
      </c>
    </row>
    <row r="29" spans="1:15" x14ac:dyDescent="0.25">
      <c r="A29" s="8">
        <v>4635</v>
      </c>
      <c r="C29" s="4">
        <v>0.1</v>
      </c>
      <c r="D29" s="8">
        <v>0.28999999999999998</v>
      </c>
      <c r="E29" s="7">
        <v>0.2</v>
      </c>
      <c r="F29" s="4" t="str">
        <f t="shared" ref="F29:F31" si="2">F28</f>
        <v>U=0,6 g=0,6</v>
      </c>
      <c r="G29" s="4">
        <v>0.8</v>
      </c>
      <c r="H29" s="8" t="s">
        <v>51</v>
      </c>
      <c r="I29" s="4">
        <v>0.5</v>
      </c>
      <c r="J29" s="4" t="s">
        <v>52</v>
      </c>
      <c r="K29" s="4" t="s">
        <v>52</v>
      </c>
      <c r="L29" s="10">
        <v>1.94</v>
      </c>
      <c r="N29" s="8">
        <v>1.894502312</v>
      </c>
      <c r="O29" s="8">
        <v>44.086878730000002</v>
      </c>
    </row>
    <row r="30" spans="1:15" x14ac:dyDescent="0.25">
      <c r="A30" s="8">
        <v>4839</v>
      </c>
      <c r="C30" s="3">
        <v>0.24</v>
      </c>
      <c r="D30" s="8">
        <v>0.28999999999999998</v>
      </c>
      <c r="E30" s="4">
        <v>0.1</v>
      </c>
      <c r="F30" s="4" t="str">
        <f t="shared" si="2"/>
        <v>U=0,6 g=0,6</v>
      </c>
      <c r="G30" s="12">
        <v>1.8</v>
      </c>
      <c r="H30" s="8" t="s">
        <v>51</v>
      </c>
      <c r="I30" s="4">
        <v>0.5</v>
      </c>
      <c r="J30" s="4" t="s">
        <v>52</v>
      </c>
      <c r="K30" s="4" t="s">
        <v>52</v>
      </c>
      <c r="L30" s="10">
        <v>1.84</v>
      </c>
      <c r="N30" s="8">
        <v>1.82003004</v>
      </c>
      <c r="O30" s="8">
        <v>47.63383537</v>
      </c>
    </row>
    <row r="31" spans="1:15" x14ac:dyDescent="0.25">
      <c r="A31" s="8">
        <v>4615</v>
      </c>
      <c r="C31" s="3">
        <v>0.24</v>
      </c>
      <c r="D31" s="8">
        <v>0.28999999999999998</v>
      </c>
      <c r="E31" s="4">
        <v>0.1</v>
      </c>
      <c r="F31" s="4" t="str">
        <f t="shared" si="2"/>
        <v>U=0,6 g=0,6</v>
      </c>
      <c r="G31" s="4">
        <v>0.8</v>
      </c>
      <c r="H31" s="8" t="s">
        <v>51</v>
      </c>
      <c r="I31" s="4">
        <v>0.5</v>
      </c>
      <c r="J31" s="4" t="s">
        <v>52</v>
      </c>
      <c r="K31" s="4" t="s">
        <v>52</v>
      </c>
      <c r="L31" s="10">
        <v>1.53</v>
      </c>
      <c r="N31" s="8">
        <v>1.591952077</v>
      </c>
      <c r="O31" s="8">
        <v>48.211327330000003</v>
      </c>
    </row>
    <row r="32" spans="1:15" x14ac:dyDescent="0.25">
      <c r="A32" s="8">
        <v>815</v>
      </c>
      <c r="C32" s="7">
        <v>0.2</v>
      </c>
      <c r="D32" s="8">
        <v>0.28999999999999998</v>
      </c>
      <c r="E32" s="4">
        <v>0.1</v>
      </c>
      <c r="F32" s="3" t="s">
        <v>58</v>
      </c>
      <c r="G32" s="4">
        <v>0.8</v>
      </c>
      <c r="H32" s="8" t="s">
        <v>51</v>
      </c>
      <c r="I32" s="4">
        <v>0.5</v>
      </c>
      <c r="J32" s="4" t="s">
        <v>52</v>
      </c>
      <c r="K32" s="4" t="s">
        <v>52</v>
      </c>
      <c r="L32" s="10">
        <v>1.48</v>
      </c>
      <c r="N32" s="8">
        <v>1.554625301</v>
      </c>
      <c r="O32" s="8">
        <v>49.196164240000002</v>
      </c>
    </row>
    <row r="33" spans="1:15" x14ac:dyDescent="0.25">
      <c r="A33" s="8">
        <v>4624</v>
      </c>
      <c r="C33" s="7">
        <v>0.2</v>
      </c>
      <c r="D33" s="8">
        <v>0.28999999999999998</v>
      </c>
      <c r="E33" s="4">
        <v>0.1</v>
      </c>
      <c r="F33" s="4" t="s">
        <v>62</v>
      </c>
      <c r="G33" s="4">
        <v>0.8</v>
      </c>
      <c r="H33" s="8" t="s">
        <v>51</v>
      </c>
      <c r="I33" s="4">
        <v>0.5</v>
      </c>
      <c r="J33" s="4" t="s">
        <v>52</v>
      </c>
      <c r="K33" s="3" t="s">
        <v>51</v>
      </c>
      <c r="L33" s="10">
        <v>1.41</v>
      </c>
      <c r="N33" s="8">
        <v>1.4962997579999999</v>
      </c>
      <c r="O33" s="8">
        <v>49.983670650000001</v>
      </c>
    </row>
    <row r="34" spans="1:15" x14ac:dyDescent="0.25">
      <c r="A34" s="8">
        <v>4847</v>
      </c>
      <c r="C34" s="7">
        <v>0.2</v>
      </c>
      <c r="D34" s="8">
        <v>0.28999999999999998</v>
      </c>
      <c r="E34" s="4">
        <v>0.1</v>
      </c>
      <c r="F34" s="4" t="s">
        <v>62</v>
      </c>
      <c r="G34" s="12">
        <v>1.8</v>
      </c>
      <c r="H34" s="8" t="s">
        <v>51</v>
      </c>
      <c r="I34" s="4">
        <v>0.5</v>
      </c>
      <c r="J34" s="4" t="s">
        <v>52</v>
      </c>
      <c r="K34" t="s">
        <v>52</v>
      </c>
      <c r="L34" s="10"/>
      <c r="N34" s="8">
        <v>1.293989477</v>
      </c>
      <c r="O34" s="8">
        <v>50.359203350000001</v>
      </c>
    </row>
    <row r="35" spans="1:15" x14ac:dyDescent="0.25">
      <c r="A35" s="8">
        <v>4175</v>
      </c>
      <c r="C35" s="7">
        <v>0.2</v>
      </c>
      <c r="D35" s="8">
        <v>0.28999999999999998</v>
      </c>
      <c r="E35" s="4">
        <v>0.1</v>
      </c>
      <c r="F35" s="12" t="s">
        <v>53</v>
      </c>
      <c r="G35" s="4">
        <v>0.8</v>
      </c>
      <c r="H35" s="8" t="s">
        <v>51</v>
      </c>
      <c r="I35" s="4">
        <v>0.5</v>
      </c>
      <c r="J35" s="4" t="s">
        <v>52</v>
      </c>
      <c r="K35" s="8" t="s">
        <v>52</v>
      </c>
      <c r="L35" s="10"/>
      <c r="N35" s="8">
        <v>1.2908776769999999</v>
      </c>
      <c r="O35" s="8">
        <v>50.88769121</v>
      </c>
    </row>
    <row r="36" spans="1:15" x14ac:dyDescent="0.25">
      <c r="A36" s="8">
        <v>4623</v>
      </c>
      <c r="C36" s="7">
        <v>0.2</v>
      </c>
      <c r="D36" s="8">
        <v>0.28999999999999998</v>
      </c>
      <c r="E36" s="4">
        <v>0.1</v>
      </c>
      <c r="F36" s="4" t="s">
        <v>62</v>
      </c>
      <c r="G36" s="4">
        <v>0.8</v>
      </c>
      <c r="H36" s="8" t="s">
        <v>51</v>
      </c>
      <c r="I36" s="4">
        <v>0.5</v>
      </c>
      <c r="J36" s="4" t="s">
        <v>52</v>
      </c>
      <c r="K36" s="8" t="s">
        <v>52</v>
      </c>
      <c r="L36" s="10"/>
      <c r="N36" s="8">
        <v>1.100415597</v>
      </c>
      <c r="O36" s="8">
        <v>50.965886980000001</v>
      </c>
    </row>
    <row r="37" spans="1:15" x14ac:dyDescent="0.25">
      <c r="A37" s="8">
        <v>823</v>
      </c>
      <c r="C37" s="12">
        <v>0.15</v>
      </c>
      <c r="D37" s="8">
        <v>0.28999999999999998</v>
      </c>
      <c r="E37" s="4">
        <v>0.1</v>
      </c>
      <c r="F37" s="3" t="s">
        <v>58</v>
      </c>
      <c r="G37" s="4">
        <v>0.8</v>
      </c>
      <c r="H37" s="8" t="s">
        <v>51</v>
      </c>
      <c r="I37" s="4">
        <v>0.5</v>
      </c>
      <c r="J37" s="4" t="s">
        <v>52</v>
      </c>
      <c r="K37" s="8" t="s">
        <v>52</v>
      </c>
      <c r="L37" s="10"/>
      <c r="N37" s="8">
        <v>0.96530555699999998</v>
      </c>
      <c r="O37" s="8">
        <v>55.0384125</v>
      </c>
    </row>
    <row r="38" spans="1:15" x14ac:dyDescent="0.25">
      <c r="A38" s="8">
        <v>4632</v>
      </c>
      <c r="C38" s="12">
        <v>0.15</v>
      </c>
      <c r="D38" s="8">
        <v>0.28999999999999998</v>
      </c>
      <c r="E38" s="4">
        <v>0.1</v>
      </c>
      <c r="F38" s="4" t="s">
        <v>62</v>
      </c>
      <c r="G38" s="4">
        <v>0.8</v>
      </c>
      <c r="H38" s="8" t="s">
        <v>51</v>
      </c>
      <c r="I38" s="4">
        <v>0.5</v>
      </c>
      <c r="J38" s="4" t="s">
        <v>52</v>
      </c>
      <c r="K38" s="3" t="s">
        <v>51</v>
      </c>
      <c r="L38" s="10"/>
      <c r="N38" s="8">
        <v>0.95520730399999998</v>
      </c>
      <c r="O38" s="8">
        <v>55.866720870000002</v>
      </c>
    </row>
    <row r="39" spans="1:15" x14ac:dyDescent="0.25">
      <c r="A39" s="8">
        <v>4407</v>
      </c>
      <c r="C39" s="12">
        <v>0.15</v>
      </c>
      <c r="D39" s="8">
        <v>0.28999999999999998</v>
      </c>
      <c r="E39" s="4">
        <v>0.1</v>
      </c>
      <c r="F39" s="12" t="s">
        <v>53</v>
      </c>
      <c r="G39" s="12">
        <v>1.8</v>
      </c>
      <c r="H39" s="8" t="s">
        <v>51</v>
      </c>
      <c r="I39" s="4">
        <v>0.5</v>
      </c>
      <c r="J39" s="4" t="s">
        <v>52</v>
      </c>
      <c r="K39" s="4" t="s">
        <v>52</v>
      </c>
      <c r="L39" s="10"/>
      <c r="N39" s="8">
        <v>0.91077705399999997</v>
      </c>
      <c r="O39" s="8">
        <v>56.136492259999997</v>
      </c>
    </row>
    <row r="40" spans="1:15" x14ac:dyDescent="0.25">
      <c r="A40" s="8">
        <v>4855</v>
      </c>
      <c r="C40" s="12">
        <v>0.15</v>
      </c>
      <c r="D40" s="8">
        <v>0.28999999999999998</v>
      </c>
      <c r="E40" s="4">
        <v>0.1</v>
      </c>
      <c r="F40" s="4" t="s">
        <v>62</v>
      </c>
      <c r="G40" s="12">
        <v>1.8</v>
      </c>
      <c r="H40" s="8" t="s">
        <v>51</v>
      </c>
      <c r="I40" s="4">
        <v>0.5</v>
      </c>
      <c r="J40" s="4" t="s">
        <v>52</v>
      </c>
      <c r="K40" s="4" t="s">
        <v>52</v>
      </c>
      <c r="L40" s="10"/>
      <c r="N40" s="8">
        <v>0.76403174699999998</v>
      </c>
      <c r="O40" s="8">
        <v>56.251673940000003</v>
      </c>
    </row>
    <row r="41" spans="1:15" x14ac:dyDescent="0.25">
      <c r="A41" s="8">
        <v>4183</v>
      </c>
      <c r="C41" s="12">
        <v>0.15</v>
      </c>
      <c r="D41" s="8">
        <v>0.28999999999999998</v>
      </c>
      <c r="E41" s="4">
        <v>0.1</v>
      </c>
      <c r="F41" s="12" t="s">
        <v>53</v>
      </c>
      <c r="G41">
        <v>0.8</v>
      </c>
      <c r="H41" s="8" t="s">
        <v>51</v>
      </c>
      <c r="I41" s="4">
        <v>0.5</v>
      </c>
      <c r="J41" s="4" t="s">
        <v>52</v>
      </c>
      <c r="K41" s="4" t="s">
        <v>52</v>
      </c>
      <c r="L41" s="10"/>
      <c r="N41" s="8">
        <v>0.75615550600000003</v>
      </c>
      <c r="O41" s="8">
        <v>56.77613092</v>
      </c>
    </row>
    <row r="42" spans="1:15" x14ac:dyDescent="0.25">
      <c r="A42" s="8">
        <v>4631</v>
      </c>
      <c r="C42" s="12">
        <v>0.15</v>
      </c>
      <c r="D42" s="8">
        <v>0.28999999999999998</v>
      </c>
      <c r="E42" s="4">
        <v>0.1</v>
      </c>
      <c r="F42" s="4" t="s">
        <v>62</v>
      </c>
      <c r="G42">
        <v>0.8</v>
      </c>
      <c r="H42" s="8" t="s">
        <v>51</v>
      </c>
      <c r="I42" s="4">
        <v>0.5</v>
      </c>
      <c r="J42" s="4" t="s">
        <v>52</v>
      </c>
      <c r="K42" s="4" t="s">
        <v>52</v>
      </c>
      <c r="L42" s="10"/>
      <c r="N42" s="8">
        <v>0.63669127800000003</v>
      </c>
      <c r="O42" s="8">
        <v>56.914393339999997</v>
      </c>
    </row>
    <row r="43" spans="1:15" x14ac:dyDescent="0.25">
      <c r="A43" s="8">
        <v>831</v>
      </c>
      <c r="C43" s="4">
        <v>0.1</v>
      </c>
      <c r="D43" s="8">
        <v>0.28999999999999998</v>
      </c>
      <c r="E43" s="4">
        <v>0.1</v>
      </c>
      <c r="F43" s="3" t="s">
        <v>58</v>
      </c>
      <c r="G43">
        <v>0.8</v>
      </c>
      <c r="H43" s="8" t="s">
        <v>51</v>
      </c>
      <c r="I43" s="4">
        <v>0.5</v>
      </c>
      <c r="J43" s="4" t="s">
        <v>52</v>
      </c>
      <c r="K43" s="4" t="s">
        <v>52</v>
      </c>
      <c r="L43" s="10"/>
      <c r="N43" s="8">
        <v>0.57625789699999996</v>
      </c>
      <c r="O43" s="8">
        <v>61.050097919999999</v>
      </c>
    </row>
    <row r="44" spans="1:15" x14ac:dyDescent="0.25">
      <c r="A44" s="8">
        <v>4415</v>
      </c>
      <c r="C44" s="4">
        <v>0.1</v>
      </c>
      <c r="D44" s="8">
        <v>0.28999999999999998</v>
      </c>
      <c r="E44" s="4">
        <v>0.1</v>
      </c>
      <c r="F44" s="12" t="s">
        <v>53</v>
      </c>
      <c r="G44" s="12">
        <v>1.8</v>
      </c>
      <c r="H44" s="8" t="s">
        <v>51</v>
      </c>
      <c r="I44" s="4">
        <v>0.5</v>
      </c>
      <c r="J44" s="4" t="s">
        <v>52</v>
      </c>
      <c r="K44" s="4" t="s">
        <v>52</v>
      </c>
      <c r="L44" s="10">
        <v>0.13</v>
      </c>
      <c r="N44" s="8">
        <v>0.54041852499999998</v>
      </c>
      <c r="O44" s="8">
        <v>62.163989340000001</v>
      </c>
    </row>
    <row r="45" spans="1:15" x14ac:dyDescent="0.25">
      <c r="A45" s="8">
        <v>4863</v>
      </c>
      <c r="C45" s="4">
        <v>0.1</v>
      </c>
      <c r="D45" s="8">
        <v>0.28999999999999998</v>
      </c>
      <c r="E45" s="4">
        <v>0.1</v>
      </c>
      <c r="F45" s="4" t="s">
        <v>62</v>
      </c>
      <c r="G45" s="12">
        <v>1.8</v>
      </c>
      <c r="H45" s="8" t="s">
        <v>51</v>
      </c>
      <c r="I45" s="4">
        <v>0.5</v>
      </c>
      <c r="J45" s="4" t="s">
        <v>52</v>
      </c>
      <c r="K45" s="4" t="s">
        <v>52</v>
      </c>
      <c r="L45" s="10">
        <v>0.05</v>
      </c>
      <c r="N45" s="8">
        <v>0.47819095299999997</v>
      </c>
      <c r="O45" s="8">
        <v>62.350675979999998</v>
      </c>
    </row>
    <row r="46" spans="1:15" x14ac:dyDescent="0.25">
      <c r="A46" s="8">
        <v>4191</v>
      </c>
      <c r="C46" s="4">
        <v>0.1</v>
      </c>
      <c r="D46" s="8">
        <v>0.28999999999999998</v>
      </c>
      <c r="E46" s="4">
        <v>0.1</v>
      </c>
      <c r="F46" s="12" t="s">
        <v>59</v>
      </c>
      <c r="G46" s="4">
        <v>0.8</v>
      </c>
      <c r="H46" s="8" t="s">
        <v>51</v>
      </c>
      <c r="I46" s="4">
        <v>0.5</v>
      </c>
      <c r="J46" s="4" t="s">
        <v>52</v>
      </c>
      <c r="K46" s="4" t="s">
        <v>52</v>
      </c>
      <c r="L46" s="10"/>
      <c r="N46" s="8">
        <v>0.47522195699999997</v>
      </c>
      <c r="O46" s="8">
        <v>62.879284660000003</v>
      </c>
    </row>
    <row r="47" spans="1:15" x14ac:dyDescent="0.25">
      <c r="A47" s="8">
        <v>4639</v>
      </c>
      <c r="C47" s="4">
        <v>0.1</v>
      </c>
      <c r="D47">
        <v>0.28999999999999998</v>
      </c>
      <c r="E47" s="4">
        <v>0.1</v>
      </c>
      <c r="F47" s="4" t="s">
        <v>62</v>
      </c>
      <c r="G47" s="4">
        <v>0.8</v>
      </c>
      <c r="H47" s="8" t="s">
        <v>51</v>
      </c>
      <c r="I47" s="4">
        <v>0.5</v>
      </c>
      <c r="J47" s="4" t="s">
        <v>52</v>
      </c>
      <c r="K47" s="4" t="s">
        <v>52</v>
      </c>
      <c r="L47" s="10">
        <v>1.2E-2</v>
      </c>
      <c r="N47" s="8">
        <v>0.44831085399999998</v>
      </c>
      <c r="O47" s="8">
        <v>63.095850259999999</v>
      </c>
    </row>
    <row r="48" spans="1:15" x14ac:dyDescent="0.25">
      <c r="A48" s="8">
        <v>15264</v>
      </c>
      <c r="C48" s="4">
        <v>0.1</v>
      </c>
      <c r="D48" s="4">
        <v>0.11</v>
      </c>
      <c r="E48" s="4">
        <v>0.1</v>
      </c>
      <c r="F48" s="4" t="s">
        <v>62</v>
      </c>
      <c r="G48" s="4">
        <v>0.8</v>
      </c>
      <c r="H48" s="8" t="s">
        <v>51</v>
      </c>
      <c r="I48" s="4">
        <v>0.5</v>
      </c>
      <c r="J48" s="4" t="s">
        <v>52</v>
      </c>
      <c r="K48" s="3" t="s">
        <v>51</v>
      </c>
      <c r="L48" s="10">
        <v>1.0999999999999999E-2</v>
      </c>
      <c r="N48" s="8">
        <v>0.447472286</v>
      </c>
      <c r="O48" s="8">
        <v>81.777992650000002</v>
      </c>
    </row>
    <row r="49" spans="1:15" x14ac:dyDescent="0.25">
      <c r="A49" s="8">
        <v>14815</v>
      </c>
      <c r="C49" s="4">
        <v>0.1</v>
      </c>
      <c r="D49" s="4">
        <v>0.11</v>
      </c>
      <c r="E49" s="4">
        <v>0.1</v>
      </c>
      <c r="F49" s="12" t="s">
        <v>59</v>
      </c>
      <c r="G49" s="4">
        <v>0.8</v>
      </c>
      <c r="H49" s="8" t="s">
        <v>51</v>
      </c>
      <c r="I49" s="4">
        <v>0.5</v>
      </c>
      <c r="J49" s="4" t="s">
        <v>52</v>
      </c>
      <c r="K49" s="4" t="s">
        <v>52</v>
      </c>
      <c r="L49" s="10"/>
      <c r="N49" s="8">
        <v>0.44598744000000001</v>
      </c>
      <c r="O49" s="8">
        <v>82.854551240000006</v>
      </c>
    </row>
    <row r="50" spans="1:15" x14ac:dyDescent="0.25">
      <c r="A50" s="8">
        <v>15263</v>
      </c>
      <c r="C50" s="4">
        <v>0.1</v>
      </c>
      <c r="D50" s="4">
        <v>0.11</v>
      </c>
      <c r="E50" s="4">
        <v>0.1</v>
      </c>
      <c r="F50" s="4" t="s">
        <v>62</v>
      </c>
      <c r="G50" s="4">
        <v>0.8</v>
      </c>
      <c r="H50" t="s">
        <v>51</v>
      </c>
      <c r="I50" s="4">
        <v>0.5</v>
      </c>
      <c r="J50" s="4" t="s">
        <v>52</v>
      </c>
      <c r="K50" s="4" t="s">
        <v>52</v>
      </c>
      <c r="L50" s="10">
        <v>2E-3</v>
      </c>
      <c r="N50" s="8">
        <v>0.440206298</v>
      </c>
      <c r="O50" s="8">
        <v>83.088993520000002</v>
      </c>
    </row>
    <row r="51" spans="1:15" x14ac:dyDescent="0.25">
      <c r="A51" s="8">
        <v>15711</v>
      </c>
      <c r="C51" s="4">
        <v>0.1</v>
      </c>
      <c r="D51" s="4">
        <v>0.11</v>
      </c>
      <c r="E51" s="4">
        <v>0.1</v>
      </c>
      <c r="F51" s="4" t="s">
        <v>62</v>
      </c>
      <c r="G51" s="4">
        <v>0.8</v>
      </c>
      <c r="H51" s="4" t="s">
        <v>52</v>
      </c>
      <c r="I51" s="4">
        <v>0.5</v>
      </c>
      <c r="J51" s="4" t="s">
        <v>52</v>
      </c>
      <c r="K51" s="4" t="s">
        <v>52</v>
      </c>
      <c r="L51" s="10">
        <v>1.9400000000000001E-3</v>
      </c>
      <c r="N51" s="8">
        <v>0.44020601100000001</v>
      </c>
      <c r="O51" s="8">
        <v>97.040004319999994</v>
      </c>
    </row>
    <row r="56" spans="1:15" x14ac:dyDescent="0.25">
      <c r="A56">
        <v>898</v>
      </c>
      <c r="C56">
        <v>0.24</v>
      </c>
      <c r="D56">
        <v>1</v>
      </c>
      <c r="E56">
        <v>0.24</v>
      </c>
      <c r="F56">
        <v>2</v>
      </c>
      <c r="G56">
        <v>1.8</v>
      </c>
      <c r="H56">
        <v>1</v>
      </c>
      <c r="I56">
        <v>0.5</v>
      </c>
      <c r="J56">
        <v>0</v>
      </c>
      <c r="K56">
        <v>2</v>
      </c>
      <c r="L56" s="9">
        <v>19.47</v>
      </c>
      <c r="M56" s="9">
        <v>14.60594236</v>
      </c>
      <c r="N56" s="9">
        <v>24.406668</v>
      </c>
    </row>
    <row r="57" spans="1:15" x14ac:dyDescent="0.25">
      <c r="A57">
        <v>674</v>
      </c>
      <c r="C57">
        <v>0.24</v>
      </c>
      <c r="D57">
        <v>1</v>
      </c>
      <c r="E57">
        <v>0.24</v>
      </c>
      <c r="F57">
        <v>2</v>
      </c>
      <c r="G57">
        <v>0.8</v>
      </c>
      <c r="H57">
        <v>1</v>
      </c>
      <c r="I57">
        <v>0.5</v>
      </c>
      <c r="J57">
        <v>0</v>
      </c>
      <c r="K57">
        <v>2</v>
      </c>
      <c r="L57" s="9">
        <v>18.899999999999999</v>
      </c>
      <c r="M57" s="9">
        <v>14.17910271</v>
      </c>
      <c r="N57" s="9">
        <v>24.816000630000001</v>
      </c>
      <c r="O57" t="s">
        <v>45</v>
      </c>
    </row>
    <row r="58" spans="1:15" x14ac:dyDescent="0.25">
      <c r="A58">
        <v>900</v>
      </c>
      <c r="C58">
        <v>0.24</v>
      </c>
      <c r="D58">
        <v>1</v>
      </c>
      <c r="E58">
        <v>0.2</v>
      </c>
      <c r="F58">
        <v>2</v>
      </c>
      <c r="G58">
        <v>1.8</v>
      </c>
      <c r="H58">
        <v>1</v>
      </c>
      <c r="I58">
        <v>0.5</v>
      </c>
      <c r="J58">
        <v>0</v>
      </c>
      <c r="K58">
        <v>2</v>
      </c>
      <c r="L58" s="9">
        <v>17.03</v>
      </c>
      <c r="M58" s="9">
        <v>12.776102460000001</v>
      </c>
      <c r="N58" s="9">
        <v>24.858559540000002</v>
      </c>
      <c r="O58" t="s">
        <v>46</v>
      </c>
    </row>
    <row r="59" spans="1:15" x14ac:dyDescent="0.25">
      <c r="A59">
        <v>1026</v>
      </c>
      <c r="C59">
        <v>0.24</v>
      </c>
      <c r="D59">
        <v>1</v>
      </c>
      <c r="E59">
        <v>0.24</v>
      </c>
      <c r="F59">
        <v>2</v>
      </c>
      <c r="G59">
        <v>1.8</v>
      </c>
      <c r="H59">
        <v>1</v>
      </c>
      <c r="I59">
        <v>0.5</v>
      </c>
      <c r="J59">
        <v>0.75</v>
      </c>
      <c r="K59">
        <v>2</v>
      </c>
      <c r="L59" s="9">
        <v>9.19</v>
      </c>
      <c r="M59" s="9">
        <v>7.3373494729999997</v>
      </c>
      <c r="N59" s="9">
        <v>26.830532120000001</v>
      </c>
    </row>
    <row r="60" spans="1:15" x14ac:dyDescent="0.25">
      <c r="A60">
        <v>819</v>
      </c>
      <c r="C60">
        <v>0.15</v>
      </c>
      <c r="D60">
        <v>1</v>
      </c>
      <c r="E60">
        <v>0.2</v>
      </c>
      <c r="F60">
        <v>2</v>
      </c>
      <c r="G60">
        <v>0.8</v>
      </c>
      <c r="H60">
        <v>1</v>
      </c>
      <c r="I60">
        <v>0.5</v>
      </c>
      <c r="J60">
        <v>0.75</v>
      </c>
      <c r="K60">
        <v>1</v>
      </c>
      <c r="L60" s="9">
        <v>3.75</v>
      </c>
      <c r="M60" s="9">
        <v>3.2577322660000001</v>
      </c>
      <c r="N60" s="9">
        <v>36.838385539999997</v>
      </c>
    </row>
    <row r="61" spans="1:15" x14ac:dyDescent="0.25">
      <c r="A61">
        <v>15711</v>
      </c>
      <c r="C61">
        <v>0.1</v>
      </c>
      <c r="D61">
        <v>3</v>
      </c>
      <c r="E61">
        <v>0.1</v>
      </c>
      <c r="F61">
        <v>6</v>
      </c>
      <c r="G61">
        <v>0.8</v>
      </c>
      <c r="H61">
        <v>2</v>
      </c>
      <c r="I61">
        <v>0.5</v>
      </c>
      <c r="J61">
        <v>0.75</v>
      </c>
      <c r="K61">
        <v>1</v>
      </c>
      <c r="L61" s="9">
        <v>1.9400000000000001E-3</v>
      </c>
      <c r="M61" s="9">
        <v>0.44020601100000001</v>
      </c>
      <c r="N61" s="9">
        <v>97.040004319999994</v>
      </c>
    </row>
    <row r="62" spans="1:15" x14ac:dyDescent="0.25">
      <c r="B62">
        <v>1218</v>
      </c>
      <c r="C62">
        <v>0.24</v>
      </c>
      <c r="D62">
        <v>1</v>
      </c>
      <c r="E62">
        <v>0.24</v>
      </c>
      <c r="F62">
        <v>2</v>
      </c>
      <c r="G62">
        <v>2.8</v>
      </c>
      <c r="H62">
        <v>1</v>
      </c>
      <c r="I62">
        <v>5.4</v>
      </c>
      <c r="J62">
        <v>0</v>
      </c>
      <c r="K62">
        <v>2</v>
      </c>
      <c r="L62" s="9">
        <v>44.3</v>
      </c>
      <c r="M62" s="9">
        <v>33.22</v>
      </c>
      <c r="N62" s="9">
        <v>37.308999999999997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tabSelected="1" workbookViewId="0">
      <selection activeCell="B14" sqref="B14:M20"/>
    </sheetView>
  </sheetViews>
  <sheetFormatPr defaultRowHeight="15" x14ac:dyDescent="0.25"/>
  <sheetData>
    <row r="1" spans="1:13" x14ac:dyDescent="0.25">
      <c r="B1" t="s">
        <v>2</v>
      </c>
      <c r="C1" t="s">
        <v>3</v>
      </c>
      <c r="D1" t="s">
        <v>4</v>
      </c>
      <c r="E1" t="s">
        <v>5</v>
      </c>
      <c r="F1" t="s">
        <v>6</v>
      </c>
      <c r="G1" t="s">
        <v>7</v>
      </c>
      <c r="H1" t="s">
        <v>8</v>
      </c>
      <c r="I1" t="s">
        <v>9</v>
      </c>
      <c r="J1" t="s">
        <v>10</v>
      </c>
      <c r="K1" t="s">
        <v>55</v>
      </c>
      <c r="L1" t="s">
        <v>56</v>
      </c>
      <c r="M1" t="s">
        <v>31</v>
      </c>
    </row>
    <row r="2" spans="1:13" x14ac:dyDescent="0.25">
      <c r="A2">
        <v>4483</v>
      </c>
      <c r="B2">
        <v>0.24</v>
      </c>
      <c r="C2">
        <v>1</v>
      </c>
      <c r="D2">
        <v>0.2</v>
      </c>
      <c r="E2">
        <v>6</v>
      </c>
      <c r="F2">
        <v>0.8</v>
      </c>
      <c r="G2">
        <v>1</v>
      </c>
      <c r="H2">
        <v>0.5</v>
      </c>
      <c r="I2">
        <v>0</v>
      </c>
      <c r="J2">
        <v>1</v>
      </c>
      <c r="K2" s="9">
        <v>6.888519099442731</v>
      </c>
      <c r="L2" s="9">
        <v>9.1846920000000001</v>
      </c>
      <c r="M2" s="9">
        <v>59.487290000000002</v>
      </c>
    </row>
    <row r="3" spans="1:13" x14ac:dyDescent="0.25">
      <c r="A3">
        <v>4491</v>
      </c>
      <c r="B3">
        <v>0.2</v>
      </c>
      <c r="C3">
        <v>1</v>
      </c>
      <c r="D3">
        <v>0.2</v>
      </c>
      <c r="E3">
        <v>6</v>
      </c>
      <c r="F3">
        <v>0.8</v>
      </c>
      <c r="G3">
        <v>1</v>
      </c>
      <c r="H3">
        <v>0.5</v>
      </c>
      <c r="I3">
        <v>0</v>
      </c>
      <c r="J3">
        <v>1</v>
      </c>
      <c r="K3" s="9">
        <v>5.9927111948360325</v>
      </c>
      <c r="L3" s="9">
        <v>7.9902819999999997</v>
      </c>
      <c r="M3" s="9">
        <v>60.271999999999998</v>
      </c>
    </row>
    <row r="4" spans="1:13" x14ac:dyDescent="0.25">
      <c r="A4">
        <v>4499</v>
      </c>
      <c r="B4">
        <v>0.15</v>
      </c>
      <c r="C4">
        <v>1</v>
      </c>
      <c r="D4">
        <v>0.2</v>
      </c>
      <c r="E4">
        <v>6</v>
      </c>
      <c r="F4">
        <v>0.8</v>
      </c>
      <c r="G4">
        <v>1</v>
      </c>
      <c r="H4">
        <v>0.5</v>
      </c>
      <c r="I4">
        <v>0</v>
      </c>
      <c r="J4">
        <v>1</v>
      </c>
      <c r="K4" s="9">
        <v>4.9041695294561816</v>
      </c>
      <c r="L4" s="9">
        <v>6.5388929999999998</v>
      </c>
      <c r="M4" s="9">
        <v>62.676439999999999</v>
      </c>
    </row>
    <row r="5" spans="1:13" x14ac:dyDescent="0.25">
      <c r="A5">
        <v>4507</v>
      </c>
      <c r="B5">
        <v>0.1</v>
      </c>
      <c r="C5">
        <v>1</v>
      </c>
      <c r="D5">
        <v>0.2</v>
      </c>
      <c r="E5">
        <v>6</v>
      </c>
      <c r="F5">
        <v>0.8</v>
      </c>
      <c r="G5">
        <v>1</v>
      </c>
      <c r="H5">
        <v>0.5</v>
      </c>
      <c r="I5">
        <v>0</v>
      </c>
      <c r="J5">
        <v>1</v>
      </c>
      <c r="K5" s="9">
        <v>3.9532474044696753</v>
      </c>
      <c r="L5" s="9">
        <v>5.2709970000000004</v>
      </c>
      <c r="M5" s="9">
        <v>65.236000000000004</v>
      </c>
    </row>
    <row r="6" spans="1:13" x14ac:dyDescent="0.25">
      <c r="A6">
        <v>4493</v>
      </c>
      <c r="B6">
        <v>0.2</v>
      </c>
      <c r="C6">
        <v>1</v>
      </c>
      <c r="D6">
        <v>0.15</v>
      </c>
      <c r="E6">
        <v>6</v>
      </c>
      <c r="F6">
        <v>0.8</v>
      </c>
      <c r="G6">
        <v>1</v>
      </c>
      <c r="H6">
        <v>0.5</v>
      </c>
      <c r="I6">
        <v>0</v>
      </c>
      <c r="J6">
        <v>1</v>
      </c>
      <c r="K6" s="9">
        <v>3.8535277621550912</v>
      </c>
      <c r="L6" s="9">
        <v>5.1380369999999997</v>
      </c>
      <c r="M6" s="9">
        <v>70.588149999999999</v>
      </c>
    </row>
    <row r="7" spans="1:13" x14ac:dyDescent="0.25">
      <c r="A7">
        <v>4501</v>
      </c>
      <c r="B7">
        <v>0.15</v>
      </c>
      <c r="C7">
        <v>1</v>
      </c>
      <c r="D7">
        <v>0.15</v>
      </c>
      <c r="E7">
        <v>6</v>
      </c>
      <c r="F7">
        <v>0.8</v>
      </c>
      <c r="G7">
        <v>1</v>
      </c>
      <c r="H7">
        <v>0.5</v>
      </c>
      <c r="I7">
        <v>0</v>
      </c>
      <c r="J7">
        <v>1</v>
      </c>
      <c r="K7" s="9">
        <v>2.9203436841694295</v>
      </c>
      <c r="L7" s="9">
        <v>3.8937919999999999</v>
      </c>
      <c r="M7" s="9">
        <v>73.198239999999998</v>
      </c>
    </row>
    <row r="8" spans="1:13" x14ac:dyDescent="0.25">
      <c r="A8">
        <v>4487</v>
      </c>
      <c r="B8">
        <v>0.24</v>
      </c>
      <c r="C8">
        <v>1</v>
      </c>
      <c r="D8">
        <v>0.1</v>
      </c>
      <c r="E8">
        <v>6</v>
      </c>
      <c r="F8">
        <v>0.8</v>
      </c>
      <c r="G8">
        <v>1</v>
      </c>
      <c r="H8">
        <v>0.5</v>
      </c>
      <c r="I8">
        <v>0</v>
      </c>
      <c r="J8">
        <v>1</v>
      </c>
      <c r="K8" s="9">
        <v>2.7889308270588349</v>
      </c>
      <c r="L8" s="9">
        <v>3.7185739999999998</v>
      </c>
      <c r="M8" s="9">
        <v>74.289050000000003</v>
      </c>
    </row>
    <row r="9" spans="1:13" x14ac:dyDescent="0.25">
      <c r="A9">
        <v>4495</v>
      </c>
      <c r="B9">
        <v>0.2</v>
      </c>
      <c r="C9">
        <v>1</v>
      </c>
      <c r="D9">
        <v>0.1</v>
      </c>
      <c r="E9">
        <v>6</v>
      </c>
      <c r="F9">
        <v>0.8</v>
      </c>
      <c r="G9">
        <v>1</v>
      </c>
      <c r="H9">
        <v>0.5</v>
      </c>
      <c r="I9">
        <v>0</v>
      </c>
      <c r="J9">
        <v>1</v>
      </c>
      <c r="K9" s="9">
        <v>2.1425850384286274</v>
      </c>
      <c r="L9" s="9">
        <v>2.8567800000000001</v>
      </c>
      <c r="M9" s="9">
        <v>75.382159999999999</v>
      </c>
    </row>
    <row r="10" spans="1:13" x14ac:dyDescent="0.25">
      <c r="A10">
        <v>4503</v>
      </c>
      <c r="B10">
        <v>0.15</v>
      </c>
      <c r="C10">
        <v>1</v>
      </c>
      <c r="D10">
        <v>0.1</v>
      </c>
      <c r="E10">
        <v>6</v>
      </c>
      <c r="F10">
        <v>0.8</v>
      </c>
      <c r="G10">
        <v>1</v>
      </c>
      <c r="H10">
        <v>0.5</v>
      </c>
      <c r="I10">
        <v>0</v>
      </c>
      <c r="J10">
        <v>1</v>
      </c>
      <c r="K10" s="9">
        <v>1.4514820393922097</v>
      </c>
      <c r="L10" s="9">
        <v>1.9353089999999999</v>
      </c>
      <c r="M10" s="9">
        <v>78.289510000000007</v>
      </c>
    </row>
    <row r="11" spans="1:13" x14ac:dyDescent="0.25">
      <c r="A11">
        <v>4511</v>
      </c>
      <c r="B11">
        <v>0.1</v>
      </c>
      <c r="C11">
        <v>1</v>
      </c>
      <c r="D11">
        <v>0.1</v>
      </c>
      <c r="E11">
        <v>6</v>
      </c>
      <c r="F11">
        <v>0.8</v>
      </c>
      <c r="G11">
        <v>1</v>
      </c>
      <c r="H11">
        <v>0.5</v>
      </c>
      <c r="I11">
        <v>0</v>
      </c>
      <c r="J11">
        <v>1</v>
      </c>
      <c r="K11" s="9">
        <v>0.88100244676705153</v>
      </c>
      <c r="L11" s="9">
        <v>1.1746700000000001</v>
      </c>
      <c r="M11" s="9">
        <v>81.332790000000003</v>
      </c>
    </row>
    <row r="12" spans="1:13" x14ac:dyDescent="0.25">
      <c r="B12">
        <v>0.24</v>
      </c>
      <c r="C12">
        <v>1</v>
      </c>
      <c r="D12">
        <v>0.24</v>
      </c>
      <c r="E12">
        <v>2</v>
      </c>
      <c r="F12">
        <v>2.9</v>
      </c>
      <c r="G12">
        <v>1</v>
      </c>
      <c r="H12">
        <v>5.4</v>
      </c>
      <c r="I12">
        <v>0</v>
      </c>
      <c r="J12">
        <v>2</v>
      </c>
      <c r="K12" s="9">
        <v>41.128534358787761</v>
      </c>
      <c r="L12" s="9">
        <v>54.838045811717016</v>
      </c>
      <c r="M12" s="9">
        <v>90.027083002481859</v>
      </c>
    </row>
    <row r="14" spans="1:13" x14ac:dyDescent="0.25">
      <c r="B14">
        <v>0.24</v>
      </c>
      <c r="C14" t="s">
        <v>51</v>
      </c>
      <c r="D14">
        <v>0.2</v>
      </c>
      <c r="E14">
        <v>6</v>
      </c>
      <c r="F14">
        <v>0.8</v>
      </c>
      <c r="G14" t="s">
        <v>51</v>
      </c>
      <c r="H14">
        <v>0.5</v>
      </c>
      <c r="I14" t="s">
        <v>51</v>
      </c>
      <c r="J14" t="s">
        <v>52</v>
      </c>
      <c r="K14" s="9">
        <v>6.888519099442731</v>
      </c>
      <c r="L14" s="9">
        <v>9.1846920000000001</v>
      </c>
      <c r="M14" s="9">
        <v>59.487290000000002</v>
      </c>
    </row>
    <row r="15" spans="1:13" x14ac:dyDescent="0.25">
      <c r="B15">
        <v>0.2</v>
      </c>
      <c r="C15" s="8" t="s">
        <v>51</v>
      </c>
      <c r="D15">
        <v>0.2</v>
      </c>
      <c r="E15">
        <v>6</v>
      </c>
      <c r="F15">
        <v>0.8</v>
      </c>
      <c r="G15" s="8" t="s">
        <v>51</v>
      </c>
      <c r="H15">
        <v>0.5</v>
      </c>
      <c r="I15" s="8" t="s">
        <v>51</v>
      </c>
      <c r="J15" s="8" t="s">
        <v>52</v>
      </c>
      <c r="K15" s="9">
        <v>5.9927111948360325</v>
      </c>
      <c r="L15" s="9">
        <v>7.9902819999999997</v>
      </c>
      <c r="M15" s="9">
        <v>60.271999999999998</v>
      </c>
    </row>
    <row r="16" spans="1:13" x14ac:dyDescent="0.25">
      <c r="B16">
        <v>0.15</v>
      </c>
      <c r="C16" s="8" t="s">
        <v>51</v>
      </c>
      <c r="D16">
        <v>0.2</v>
      </c>
      <c r="E16">
        <v>6</v>
      </c>
      <c r="F16">
        <v>0.8</v>
      </c>
      <c r="G16" s="8" t="s">
        <v>51</v>
      </c>
      <c r="H16">
        <v>0.5</v>
      </c>
      <c r="I16" s="8" t="s">
        <v>51</v>
      </c>
      <c r="J16" s="8" t="s">
        <v>52</v>
      </c>
      <c r="K16" s="9">
        <v>4.9041695294561816</v>
      </c>
      <c r="L16" s="9">
        <v>6.5388929999999998</v>
      </c>
      <c r="M16" s="9">
        <v>62.676439999999999</v>
      </c>
    </row>
    <row r="17" spans="2:13" x14ac:dyDescent="0.25">
      <c r="B17">
        <v>0.2</v>
      </c>
      <c r="C17" s="8" t="s">
        <v>51</v>
      </c>
      <c r="D17">
        <v>0.1</v>
      </c>
      <c r="E17">
        <v>6</v>
      </c>
      <c r="F17">
        <v>0.8</v>
      </c>
      <c r="G17" s="8" t="s">
        <v>51</v>
      </c>
      <c r="H17">
        <v>0.5</v>
      </c>
      <c r="I17" s="8" t="s">
        <v>51</v>
      </c>
      <c r="J17" s="8" t="s">
        <v>52</v>
      </c>
      <c r="K17" s="9">
        <v>2.1425850384286274</v>
      </c>
      <c r="L17" s="9">
        <v>2.8567800000000001</v>
      </c>
      <c r="M17" s="9">
        <v>75.382159999999999</v>
      </c>
    </row>
    <row r="18" spans="2:13" x14ac:dyDescent="0.25">
      <c r="B18">
        <v>0.15</v>
      </c>
      <c r="C18" s="8" t="s">
        <v>51</v>
      </c>
      <c r="D18">
        <v>0.1</v>
      </c>
      <c r="E18">
        <v>6</v>
      </c>
      <c r="F18">
        <v>0.8</v>
      </c>
      <c r="G18" s="8" t="s">
        <v>51</v>
      </c>
      <c r="H18">
        <v>0.5</v>
      </c>
      <c r="I18" s="8" t="s">
        <v>51</v>
      </c>
      <c r="J18" s="8" t="s">
        <v>52</v>
      </c>
      <c r="K18" s="9">
        <v>1.4514820393922097</v>
      </c>
      <c r="L18" s="9">
        <v>1.9353089999999999</v>
      </c>
      <c r="M18" s="9">
        <v>78.289510000000007</v>
      </c>
    </row>
    <row r="19" spans="2:13" x14ac:dyDescent="0.25">
      <c r="B19">
        <v>0.1</v>
      </c>
      <c r="C19" s="8" t="s">
        <v>51</v>
      </c>
      <c r="D19">
        <v>0.1</v>
      </c>
      <c r="E19">
        <v>6</v>
      </c>
      <c r="F19">
        <v>0.8</v>
      </c>
      <c r="G19" s="8" t="s">
        <v>51</v>
      </c>
      <c r="H19">
        <v>0.5</v>
      </c>
      <c r="I19" s="8" t="s">
        <v>51</v>
      </c>
      <c r="J19" s="8" t="s">
        <v>52</v>
      </c>
      <c r="K19" s="9">
        <v>0.88100244676705153</v>
      </c>
      <c r="L19" s="9">
        <v>1.1746700000000001</v>
      </c>
      <c r="M19" s="9">
        <v>81.332790000000003</v>
      </c>
    </row>
    <row r="20" spans="2:13" x14ac:dyDescent="0.25">
      <c r="B20">
        <v>0.24</v>
      </c>
      <c r="C20" s="8" t="s">
        <v>51</v>
      </c>
      <c r="D20">
        <v>0.24</v>
      </c>
      <c r="E20">
        <v>2</v>
      </c>
      <c r="F20">
        <v>2.9</v>
      </c>
      <c r="G20" s="8" t="s">
        <v>51</v>
      </c>
      <c r="H20">
        <v>5.4</v>
      </c>
      <c r="I20" s="8" t="s">
        <v>51</v>
      </c>
      <c r="J20" t="s">
        <v>51</v>
      </c>
      <c r="K20" s="9">
        <v>41.128534358787761</v>
      </c>
      <c r="L20" s="9">
        <v>54.838045811717016</v>
      </c>
      <c r="M20" s="9">
        <v>90.027083002481859</v>
      </c>
    </row>
    <row r="36" spans="1:10" x14ac:dyDescent="0.25">
      <c r="A36" t="s">
        <v>32</v>
      </c>
    </row>
    <row r="37" spans="1:10" x14ac:dyDescent="0.25">
      <c r="A37">
        <v>1218</v>
      </c>
      <c r="B37">
        <v>0.24</v>
      </c>
      <c r="C37">
        <v>1</v>
      </c>
      <c r="D37">
        <v>0.24</v>
      </c>
      <c r="E37">
        <v>2</v>
      </c>
      <c r="F37">
        <v>2.8</v>
      </c>
      <c r="G37">
        <v>1</v>
      </c>
      <c r="H37">
        <v>5.4</v>
      </c>
      <c r="I37">
        <v>0</v>
      </c>
      <c r="J37">
        <v>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HSB</vt:lpstr>
      <vt:lpstr>Staal</vt:lpstr>
      <vt:lpstr>dozen</vt:lpstr>
      <vt:lpstr>Beton</vt:lpstr>
      <vt:lpstr>Blad1</vt:lpstr>
      <vt:lpstr>KMO klein</vt:lpstr>
      <vt:lpstr>KMO groot</vt:lpstr>
    </vt:vector>
  </TitlesOfParts>
  <Company>KAHOHUB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 De Schryver</dc:creator>
  <cp:lastModifiedBy>An De Schryver</cp:lastModifiedBy>
  <dcterms:created xsi:type="dcterms:W3CDTF">2016-09-26T18:48:04Z</dcterms:created>
  <dcterms:modified xsi:type="dcterms:W3CDTF">2016-10-05T09:02:23Z</dcterms:modified>
</cp:coreProperties>
</file>